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25DF42AD-92B2-4B02-A0C5-AA0927EC1F81}" xr6:coauthVersionLast="43" xr6:coauthVersionMax="43" xr10:uidLastSave="{00000000-0000-0000-0000-000000000000}"/>
  <bookViews>
    <workbookView xWindow="-120" yWindow="-120" windowWidth="29040" windowHeight="17790" xr2:uid="{00000000-000D-0000-FFFF-FFFF00000000}"/>
  </bookViews>
  <sheets>
    <sheet name="ИЛ_Технологии композитов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7" i="5" l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H203" i="5" l="1"/>
  <c r="H28" i="5" l="1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H152" i="5"/>
  <c r="B251" i="5"/>
  <c r="B252" i="5"/>
  <c r="B253" i="5"/>
  <c r="B254" i="5"/>
  <c r="B255" i="5"/>
  <c r="B256" i="5"/>
  <c r="H229" i="5"/>
  <c r="H230" i="5"/>
  <c r="H228" i="5"/>
  <c r="H233" i="5"/>
  <c r="H232" i="5"/>
  <c r="H231" i="5"/>
  <c r="H235" i="5"/>
  <c r="H234" i="5"/>
  <c r="H237" i="5"/>
  <c r="H238" i="5"/>
  <c r="H227" i="5"/>
  <c r="H226" i="5"/>
  <c r="H225" i="5"/>
  <c r="H224" i="5"/>
  <c r="H223" i="5"/>
  <c r="H222" i="5"/>
  <c r="H221" i="5"/>
  <c r="H220" i="5"/>
  <c r="H218" i="5"/>
  <c r="H217" i="5"/>
  <c r="H216" i="5"/>
  <c r="H214" i="5"/>
  <c r="H213" i="5"/>
  <c r="H212" i="5"/>
  <c r="H211" i="5"/>
  <c r="H210" i="5"/>
  <c r="H215" i="5"/>
  <c r="H219" i="5"/>
  <c r="H208" i="5"/>
  <c r="H207" i="5"/>
  <c r="H209" i="5"/>
  <c r="H204" i="5"/>
  <c r="H205" i="5" s="1"/>
  <c r="H202" i="5"/>
  <c r="H201" i="5"/>
  <c r="H181" i="5"/>
  <c r="H180" i="5"/>
  <c r="H192" i="5"/>
  <c r="H193" i="5"/>
  <c r="H194" i="5"/>
  <c r="H191" i="5"/>
  <c r="H186" i="5"/>
  <c r="H182" i="5"/>
  <c r="H183" i="5"/>
  <c r="H184" i="5"/>
  <c r="H185" i="5"/>
  <c r="H187" i="5"/>
  <c r="H188" i="5"/>
  <c r="H176" i="5"/>
  <c r="H158" i="5"/>
  <c r="H241" i="5"/>
  <c r="H240" i="5"/>
  <c r="H175" i="5"/>
  <c r="B311" i="5"/>
  <c r="B312" i="5"/>
  <c r="B313" i="5"/>
  <c r="B314" i="5"/>
  <c r="B315" i="5"/>
  <c r="B316" i="5"/>
  <c r="B317" i="5"/>
  <c r="B318" i="5"/>
  <c r="B319" i="5"/>
  <c r="B320" i="5"/>
  <c r="B321" i="5"/>
  <c r="B310" i="5"/>
  <c r="B302" i="5"/>
  <c r="B303" i="5"/>
  <c r="B304" i="5"/>
  <c r="B301" i="5"/>
  <c r="B297" i="5"/>
  <c r="B298" i="5"/>
  <c r="B284" i="5"/>
  <c r="B285" i="5"/>
  <c r="B286" i="5"/>
  <c r="B287" i="5"/>
  <c r="B288" i="5"/>
  <c r="B289" i="5"/>
  <c r="B290" i="5"/>
  <c r="B291" i="5"/>
  <c r="B292" i="5"/>
  <c r="B293" i="5"/>
  <c r="B283" i="5"/>
  <c r="B276" i="5"/>
  <c r="B273" i="5"/>
  <c r="B267" i="5"/>
  <c r="B268" i="5"/>
  <c r="B266" i="5"/>
  <c r="B259" i="5"/>
  <c r="B245" i="5"/>
  <c r="B246" i="5"/>
  <c r="B247" i="5"/>
  <c r="B163" i="5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48" i="5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41" i="5"/>
  <c r="B138" i="5"/>
  <c r="B136" i="5"/>
  <c r="B129" i="5"/>
  <c r="B128" i="5"/>
  <c r="B124" i="5"/>
  <c r="B125" i="5"/>
  <c r="B118" i="5"/>
  <c r="B117" i="5"/>
  <c r="B110" i="5"/>
  <c r="B94" i="5"/>
  <c r="B95" i="5"/>
  <c r="B93" i="5"/>
  <c r="B90" i="5"/>
  <c r="B87" i="5"/>
  <c r="B83" i="5"/>
  <c r="B75" i="5"/>
  <c r="B76" i="5" s="1"/>
  <c r="B77" i="5" s="1"/>
  <c r="B78" i="5" s="1"/>
  <c r="B79" i="5" s="1"/>
  <c r="B80" i="5" s="1"/>
  <c r="B68" i="5"/>
  <c r="B67" i="5"/>
  <c r="B60" i="5"/>
  <c r="B61" i="5"/>
  <c r="B62" i="5"/>
  <c r="B63" i="5"/>
  <c r="B64" i="5"/>
  <c r="B59" i="5"/>
  <c r="B53" i="5"/>
  <c r="B54" i="5"/>
  <c r="B55" i="5"/>
  <c r="B56" i="5"/>
  <c r="B49" i="5"/>
  <c r="B20" i="5"/>
  <c r="H251" i="5"/>
  <c r="H252" i="5"/>
  <c r="H253" i="5"/>
  <c r="H255" i="5"/>
  <c r="H256" i="5"/>
  <c r="H254" i="5"/>
  <c r="H30" i="5"/>
  <c r="H151" i="5"/>
  <c r="H150" i="5"/>
  <c r="H77" i="5"/>
  <c r="H167" i="5"/>
  <c r="H173" i="5"/>
  <c r="H168" i="5"/>
  <c r="H166" i="5"/>
  <c r="H169" i="5"/>
  <c r="H164" i="5"/>
  <c r="H284" i="5"/>
  <c r="H285" i="5"/>
  <c r="H286" i="5"/>
  <c r="H189" i="5" s="1"/>
  <c r="H287" i="5"/>
  <c r="H288" i="5"/>
  <c r="H289" i="5"/>
  <c r="H290" i="5"/>
  <c r="H291" i="5"/>
  <c r="H320" i="5"/>
  <c r="H321" i="5"/>
  <c r="H319" i="5"/>
  <c r="H318" i="5"/>
  <c r="H317" i="5"/>
  <c r="H312" i="5"/>
  <c r="H313" i="5"/>
  <c r="H311" i="5"/>
  <c r="H136" i="5"/>
  <c r="H80" i="5"/>
  <c r="H190" i="5"/>
  <c r="H60" i="5"/>
  <c r="H61" i="5"/>
  <c r="H62" i="5"/>
  <c r="H63" i="5"/>
  <c r="H64" i="5"/>
  <c r="H59" i="5"/>
  <c r="H53" i="5"/>
  <c r="H54" i="5"/>
  <c r="H55" i="5"/>
  <c r="H56" i="5"/>
  <c r="H52" i="5"/>
  <c r="H49" i="5"/>
  <c r="H38" i="5"/>
  <c r="H21" i="5"/>
  <c r="H22" i="5"/>
  <c r="H23" i="5"/>
  <c r="H24" i="5"/>
  <c r="H25" i="5"/>
  <c r="H26" i="5"/>
  <c r="H27" i="5"/>
  <c r="H29" i="5"/>
  <c r="H31" i="5"/>
  <c r="H32" i="5"/>
  <c r="H33" i="5"/>
  <c r="H20" i="5"/>
  <c r="H171" i="5"/>
  <c r="H170" i="5"/>
  <c r="H172" i="5"/>
  <c r="H163" i="5"/>
  <c r="H174" i="5"/>
  <c r="H165" i="5"/>
</calcChain>
</file>

<file path=xl/sharedStrings.xml><?xml version="1.0" encoding="utf-8"?>
<sst xmlns="http://schemas.openxmlformats.org/spreadsheetml/2006/main" count="1219" uniqueCount="497">
  <si>
    <t>№</t>
  </si>
  <si>
    <t>r</t>
  </si>
  <si>
    <t>Печь для полимеризации</t>
  </si>
  <si>
    <t>шт</t>
  </si>
  <si>
    <t xml:space="preserve">Фрезерно-гравировальный станок с ЧПУ </t>
  </si>
  <si>
    <t>Система аспирации для станка с ЧПУ</t>
  </si>
  <si>
    <t>Фреза концевая двухзаходная (прямая)</t>
  </si>
  <si>
    <t>Фреза концевая двухзаходная (спиральная, стружка вверх)</t>
  </si>
  <si>
    <t>Фреза сферическая двухзаходная (цилиндрическая спиральная)</t>
  </si>
  <si>
    <t>Гравер конический</t>
  </si>
  <si>
    <t>Оптический сканер или лазерный трекер</t>
  </si>
  <si>
    <t>Требования к оптическому сканеру: двухкамерный, поворотный стол, точность 0,05 мм, размеры области сканирования от 50 до 500 мм</t>
  </si>
  <si>
    <t>Дефектоскоп универсальный для неразрушающего контроля</t>
  </si>
  <si>
    <t>USB мышь</t>
  </si>
  <si>
    <t>USB клавиатура</t>
  </si>
  <si>
    <t>Очки защитные</t>
  </si>
  <si>
    <t>упаковка</t>
  </si>
  <si>
    <t>Комбинезон одноразовый пылезащитный</t>
  </si>
  <si>
    <t>Только на время подготовки площадки</t>
  </si>
  <si>
    <t>Пирометр инфракрасный</t>
  </si>
  <si>
    <t>Весы электронные</t>
  </si>
  <si>
    <t>Перчатки рабочие с латексным покрытием</t>
  </si>
  <si>
    <t>Линейка металлическая</t>
  </si>
  <si>
    <t>Верстак слесарный</t>
  </si>
  <si>
    <t>Система автоматизированного проектирования (3Д-моделирование / CAD) Autodesk Inventor</t>
  </si>
  <si>
    <t>Система подготовки управляющих программ для станков с ЧПУ (CAM) PowerMill</t>
  </si>
  <si>
    <t>Система подготовки управляющих программ для станков с ЧПУ (CAM) SprutCAM</t>
  </si>
  <si>
    <t>Офисные приложения Microsoft Office</t>
  </si>
  <si>
    <t>Щетка с совком</t>
  </si>
  <si>
    <t>Угольник металлический</t>
  </si>
  <si>
    <t>Штангенциркуль металлический</t>
  </si>
  <si>
    <t>рулон</t>
  </si>
  <si>
    <t>Скотч малярный</t>
  </si>
  <si>
    <t>Ширина рулона: 50 мм. Длина - 5м</t>
  </si>
  <si>
    <t>Скотч прозрачный</t>
  </si>
  <si>
    <t>набор</t>
  </si>
  <si>
    <t>Молоток</t>
  </si>
  <si>
    <t>Пассатижи</t>
  </si>
  <si>
    <t>Вешалка</t>
  </si>
  <si>
    <t>Количество крючков: не менее 15</t>
  </si>
  <si>
    <t>Принтер</t>
  </si>
  <si>
    <t>Кулер для воды</t>
  </si>
  <si>
    <t>Роутер</t>
  </si>
  <si>
    <t>Испытательный стенд</t>
  </si>
  <si>
    <t>Принудительная вытяжка: над рабочими столами</t>
  </si>
  <si>
    <t>Водоснабжение: раковина с горячей и холодной водой</t>
  </si>
  <si>
    <t>Пылеудаляющий апарат</t>
  </si>
  <si>
    <t>Эксцентриковая шлифовальная машинка</t>
  </si>
  <si>
    <t>Аккумуляторная дрель-шуруповерт</t>
  </si>
  <si>
    <t>Ленточная шлифмашинка</t>
  </si>
  <si>
    <t>Углошлифовальная машина</t>
  </si>
  <si>
    <t>Универсальный резак (реноватор)</t>
  </si>
  <si>
    <t>Многофункциональный инструмент (бор-машина, дремель, гравер)</t>
  </si>
  <si>
    <t>Электрический лобзик</t>
  </si>
  <si>
    <t>Промышленный фен</t>
  </si>
  <si>
    <t>Шлифовальный станок</t>
  </si>
  <si>
    <t>Контейнер для мусора</t>
  </si>
  <si>
    <t>Стеллаж универсальный</t>
  </si>
  <si>
    <t>Ведро для мусора</t>
  </si>
  <si>
    <t>Ведро металлическое</t>
  </si>
  <si>
    <t>USB-флеш-накопитель 16 ГБ</t>
  </si>
  <si>
    <t>Бумага А4</t>
  </si>
  <si>
    <t>500 листов в упаковке</t>
  </si>
  <si>
    <t>Ручка шариковая</t>
  </si>
  <si>
    <t>Карандаш</t>
  </si>
  <si>
    <t>Упаковка: черный и белый</t>
  </si>
  <si>
    <t>Степлер</t>
  </si>
  <si>
    <t>Со скобами</t>
  </si>
  <si>
    <t>Ножницы</t>
  </si>
  <si>
    <t>Нож канцелярский</t>
  </si>
  <si>
    <t>Ширина рулона - 15 мм</t>
  </si>
  <si>
    <t>Электричество: 3 розетки - 380 В, 32А, 3P+N+E</t>
  </si>
  <si>
    <t>Набор сверл по металлу</t>
  </si>
  <si>
    <t>Круг шлифовальный</t>
  </si>
  <si>
    <t>Бумага шлифовальная</t>
  </si>
  <si>
    <t>Пилка для электрического лобзика</t>
  </si>
  <si>
    <t>По фанере</t>
  </si>
  <si>
    <t>По керамике и стеклу</t>
  </si>
  <si>
    <t>Отрезной круг по металлу</t>
  </si>
  <si>
    <t>Лента бесконечная</t>
  </si>
  <si>
    <t>Саморезы</t>
  </si>
  <si>
    <t>МДФ</t>
  </si>
  <si>
    <t>Фанера ФСФ</t>
  </si>
  <si>
    <t>лист</t>
  </si>
  <si>
    <t xml:space="preserve"> </t>
  </si>
  <si>
    <t>Порозаполнитель</t>
  </si>
  <si>
    <t>Mikon 399 MC</t>
  </si>
  <si>
    <t>л</t>
  </si>
  <si>
    <t>Воск разделительный</t>
  </si>
  <si>
    <t>Finish Kare Blue Wax 333 MR</t>
  </si>
  <si>
    <t>банка</t>
  </si>
  <si>
    <t>Разделительная жидкость</t>
  </si>
  <si>
    <t>Henkel Loctite Frekote 770NC</t>
  </si>
  <si>
    <t>Шпатель</t>
  </si>
  <si>
    <t>Ножницы для раскроя ткани</t>
  </si>
  <si>
    <t>Ролик прикаточный</t>
  </si>
  <si>
    <t>Вакуумметр</t>
  </si>
  <si>
    <t>Зажим для трубок</t>
  </si>
  <si>
    <t>Набор инструментов</t>
  </si>
  <si>
    <t>Кисть малярная</t>
  </si>
  <si>
    <t>Палочка для перемешивания краски</t>
  </si>
  <si>
    <t>Т20-60</t>
  </si>
  <si>
    <t>Эпоксидное связующее с отвердитедем</t>
  </si>
  <si>
    <t>Емкость пластиковая  для химических веществ</t>
  </si>
  <si>
    <t>Стакан мерный</t>
  </si>
  <si>
    <t>баллон</t>
  </si>
  <si>
    <t>Шпатлевка с наполнителем из углеволокна</t>
  </si>
  <si>
    <t>Шпатлевка полиэфирная</t>
  </si>
  <si>
    <t>Ацетон</t>
  </si>
  <si>
    <t>Плёнка вакуумная</t>
  </si>
  <si>
    <t>Dahlar Release Bag 125 .002"-60"-1000' SHT</t>
  </si>
  <si>
    <t>WL7400.002"-60"-1000' SHT</t>
  </si>
  <si>
    <t>Герметизирующий жгут</t>
  </si>
  <si>
    <t>Жертвенный слой</t>
  </si>
  <si>
    <t>Двусторонняя липкая лента</t>
  </si>
  <si>
    <t>Дренажный материал</t>
  </si>
  <si>
    <t>Сетка для распределения связующего</t>
  </si>
  <si>
    <t>Полоса подачи связующего</t>
  </si>
  <si>
    <t>Клей-спрей</t>
  </si>
  <si>
    <t>Airtac 2</t>
  </si>
  <si>
    <t>Resintrak</t>
  </si>
  <si>
    <t>Greenflow 185</t>
  </si>
  <si>
    <t>Airweave® N7</t>
  </si>
  <si>
    <t>Airhold 1 CBS</t>
  </si>
  <si>
    <t>Econostitch®</t>
  </si>
  <si>
    <t>AT-200 Y</t>
  </si>
  <si>
    <t>WL3700.001"-60"-2000' SHT</t>
  </si>
  <si>
    <t>Плёнка разделительная, перфорированная</t>
  </si>
  <si>
    <t>м</t>
  </si>
  <si>
    <t>Трубка спиральная</t>
  </si>
  <si>
    <t>Переходник</t>
  </si>
  <si>
    <t>Адаптер</t>
  </si>
  <si>
    <t>Poly Tube 1/2’’ O.D. x 3/8’’ I.D.</t>
  </si>
  <si>
    <t>Sil-tube (Silicone tubing) 14 mm O.D. x 8 mm I.D.</t>
  </si>
  <si>
    <t>Poly Spiral Tube 1/2’’ O.D. x 3/8’’ I.D.</t>
  </si>
  <si>
    <t>RIC 12</t>
  </si>
  <si>
    <t>RIA 1/2"</t>
  </si>
  <si>
    <t xml:space="preserve">VAC-RIC LT 12 </t>
  </si>
  <si>
    <t xml:space="preserve">NTF 38 - 3/8’’ x 3/8’’ x 3/8’’ </t>
  </si>
  <si>
    <t xml:space="preserve">NEF 38 - 3/8’’ x 3/8’’ </t>
  </si>
  <si>
    <t>Пенопласт</t>
  </si>
  <si>
    <t>Перманентный маркер</t>
  </si>
  <si>
    <t>Папка-планшет</t>
  </si>
  <si>
    <t>Мобильная вакуумная станция с вакуумной ловушкой для связующего</t>
  </si>
  <si>
    <t>Наушники защитные</t>
  </si>
  <si>
    <t>Перчатки нитриловые</t>
  </si>
  <si>
    <t>Струбцина</t>
  </si>
  <si>
    <t xml:space="preserve">Огнетушитель углекислотный </t>
  </si>
  <si>
    <t>Цанга ER20-4 (DIN 6499)</t>
  </si>
  <si>
    <t>Цанга ER20-6 (DIN 6499)</t>
  </si>
  <si>
    <t>Цанга ER20-8 (DIN 6499)</t>
  </si>
  <si>
    <t>Цанга ER20-10 (DIN 6499)</t>
  </si>
  <si>
    <t>Скотч канцелярский</t>
  </si>
  <si>
    <t>ЧЕМПИОНАТ</t>
  </si>
  <si>
    <t>Сроки проведения</t>
  </si>
  <si>
    <t>Место проведения</t>
  </si>
  <si>
    <t>Менеджер компетенции</t>
  </si>
  <si>
    <t>Главный эксперт</t>
  </si>
  <si>
    <t>Заместитель главного эксперта</t>
  </si>
  <si>
    <t>Количество конкурсантов</t>
  </si>
  <si>
    <t>Технический эксперт</t>
  </si>
  <si>
    <t>Эксперт по CIS</t>
  </si>
  <si>
    <t>Наименование компетенции</t>
  </si>
  <si>
    <t>Количество рабочих мест для конкурсантов</t>
  </si>
  <si>
    <t>ДОПОЛНИТЕЛЬНЫЕ ТРЕБОВАНИЯ (ЭЛЕКТРИЧЕСТВО, ВОДА, СВЕТ)</t>
  </si>
  <si>
    <t>БРИФИНГ ЗОНА</t>
  </si>
  <si>
    <t>ОБОРУДОВАНИЕ И ИНСТРУМЕНТЫ</t>
  </si>
  <si>
    <t>Наименование</t>
  </si>
  <si>
    <t>Производитель и модель</t>
  </si>
  <si>
    <t>Техническое описание или технические характеристики</t>
  </si>
  <si>
    <t>Единицы измерения</t>
  </si>
  <si>
    <t>пара</t>
  </si>
  <si>
    <t>Количество</t>
  </si>
  <si>
    <t>Комментарий технического эксперта</t>
  </si>
  <si>
    <t>КОМНАТА ЭКСПЕРТОВ</t>
  </si>
  <si>
    <t>КОМНАТА КОНКУРСАНТОВ</t>
  </si>
  <si>
    <t>СКЛАД</t>
  </si>
  <si>
    <t>РАСХОДНЫЕ МАТЕРИАЛЫ</t>
  </si>
  <si>
    <t>КОМНАТА ИСПЫТАНИЙ</t>
  </si>
  <si>
    <t>КОМНАТА МЕХАНИЧЕСКОЙ ОБРАБОТКИ</t>
  </si>
  <si>
    <t>Требование (Техническое описание или технические характеристики)</t>
  </si>
  <si>
    <t>КАНЦЕЛЯРИЯ ДЛЯ ВСЕХ КОМПЕТЕНЦИИ</t>
  </si>
  <si>
    <t>Ветохин С.Ю.</t>
  </si>
  <si>
    <t>ФИО</t>
  </si>
  <si>
    <t>ПОДПИСЬ / ДАТА</t>
  </si>
  <si>
    <t>Нет средств индивидуальной защиты</t>
  </si>
  <si>
    <t>Нет расходных материалов</t>
  </si>
  <si>
    <t>Т-10-14</t>
  </si>
  <si>
    <t>Т-13</t>
  </si>
  <si>
    <t>Шлифнасадка для реноватора</t>
  </si>
  <si>
    <t>Версия</t>
  </si>
  <si>
    <t>ИТ ОБОРУДОВАНИЕ</t>
  </si>
  <si>
    <t>Технологии композитов (Composite Technology)</t>
  </si>
  <si>
    <t>API Radian или VT MINI, а также аналоги</t>
  </si>
  <si>
    <t>Dantec Dynamics или ДАМИ-С09, а также аналоги</t>
  </si>
  <si>
    <t>Рулетка строительная</t>
  </si>
  <si>
    <t>Производительность насоса: не менее 15 м3/ч
Объем ловушки: не менее 10 л
Количество фитингов: не менее 2
Манометр, вентиль регулирования потока, регулятор вакуума: да</t>
  </si>
  <si>
    <t>Длина: не менее 3 м</t>
  </si>
  <si>
    <t>Длина: не менее 1 м</t>
  </si>
  <si>
    <t>Длина: не менее 300 мм</t>
  </si>
  <si>
    <t>Класс точности: 1
Длина: не менее 150мм
Погрешность: 0,1 мм</t>
  </si>
  <si>
    <t>Вес бойка: 300 г
Форма бойка: квадратная</t>
  </si>
  <si>
    <t>Длина: 180 мм
Форма губок: прямая</t>
  </si>
  <si>
    <t>Стаместки</t>
  </si>
  <si>
    <t>Размеры: 6, 12, 18, 24 мм</t>
  </si>
  <si>
    <t>Шпатели резиновые</t>
  </si>
  <si>
    <t>Размеры: 40, 60, 80 мм</t>
  </si>
  <si>
    <t>Ножницы технические</t>
  </si>
  <si>
    <t>Материал лезвия: нержавеющая сталь</t>
  </si>
  <si>
    <t>Нож технический</t>
  </si>
  <si>
    <t>Ширина лезвия: 9 мм
Конструкция: усиленная выдвижная</t>
  </si>
  <si>
    <t>Салфетки безворсовые</t>
  </si>
  <si>
    <t>В рулоне</t>
  </si>
  <si>
    <t>Интернет: на каждое рабочее место команды</t>
  </si>
  <si>
    <t>Объем: 9 л
Материал: оцинкованная сталь</t>
  </si>
  <si>
    <t>Объем: от 10 л
Материал: пластик</t>
  </si>
  <si>
    <t>Тип: открытые
Материал линзы: поликарбонат</t>
  </si>
  <si>
    <t>Класс защиты: не ниже FFP2</t>
  </si>
  <si>
    <t>Упаковка: не менее 50 пар
Размер: не ниже XL</t>
  </si>
  <si>
    <t>Снижение уровня шума: 27 дБ
Регулировка длины: да</t>
  </si>
  <si>
    <t>Класс вязки: 13
Сплошное латексное покрытие</t>
  </si>
  <si>
    <t>Размер: не ниже L
Материал: микропористый
Плотность: не ниже 60 г/м2</t>
  </si>
  <si>
    <t>Тип: беспроводная</t>
  </si>
  <si>
    <t>Размер рабочей камеры (ШхВхГ): 900х1250х900 мм
Диапозон стабилизируемых температур: +50/+250 С
Точность поддержания температуры: 5 С
Нагрузка на полку: не более 40 кг
Количество полок: не менее 2 шт</t>
  </si>
  <si>
    <t>Мощность: не менее 1,5 кВт
Расход воздуха: не менее 42 м3/мин
Объем мешков: не менее 150 л
Количество всасывающих отверстий: не менее 2 шт</t>
  </si>
  <si>
    <t>Температура: до 250 С
Комплект: аккумулятор или батарейки</t>
  </si>
  <si>
    <t>Предел измерений: 3 кг
Погрешность: не более 1 гр
Размер платформы: не менее 300х250 мм
Форма: открытые, без кожуха</t>
  </si>
  <si>
    <t>Тип: G-образная усиленные
Ширина зажима: не менее 200 мм</t>
  </si>
  <si>
    <t>Электричество: 5 розеток - 380 В, 32А, 3P+N+E</t>
  </si>
  <si>
    <t>Электричество: 1 блок по 3 розетки - 220 В, 2,5 кВт</t>
  </si>
  <si>
    <t>Электричество: 3 блока по 3 розетки - 220 В, 3,5 кВт, без УЗО</t>
  </si>
  <si>
    <t>Объем: не менее 120 л
С крышкой</t>
  </si>
  <si>
    <t>Размер рабочей области: не менее 600х1200 мм
Клиренс портала: не менее 150 мм
Точность: не менее 0,1 мм/м
Повторяемость: не менее 0,05 мм
Мощность шпинделя: не менее 1,5 кВт
Охлаждение шпинделя: жидкостное
Количество подшипников в шпинделе: не менее 4 шт</t>
  </si>
  <si>
    <t>Для станков с ЧПУ</t>
  </si>
  <si>
    <t>Электричество: на каждое рабочее место команды 2 блока по 3 розетки - 220 В, 3,5 кВт</t>
  </si>
  <si>
    <t>Тип - цветной
Формат печати - А3</t>
  </si>
  <si>
    <t>Количество портов: 4 Lan+1WAN
Wi-Fi</t>
  </si>
  <si>
    <t>Электричество: 4 блока по 3 розетки - 220 В, 2,5 кВт</t>
  </si>
  <si>
    <t>Интернет: 2 подключения со скоростью не ниже 5 Мбит/с</t>
  </si>
  <si>
    <t>Электричество: 2 блока по 3 розетки - 220 В, 2,5 кВт</t>
  </si>
  <si>
    <t>Тип: двухсекционный
Наполнение: 2 полки на отделение, штанга с крючками для одежды
Дополнительная перфорация для обеспечения проветривания внутренней зоны</t>
  </si>
  <si>
    <t>Электричество: 3 блока по 3 розетки - 220 В, 2,5 кВт</t>
  </si>
  <si>
    <t>По техническому заданию</t>
  </si>
  <si>
    <t>Габариты рабочего стола: 1670х800х1300 мм
Радиус действия поворотно-вытяжного устройства (ПВУ): 1,5 м
Производительность вентилятора ПВУ: 1850-2650 м 3/час
Степень очистки: 95%</t>
  </si>
  <si>
    <t>Электричество: 5 блоков по 3 розетки - 220 В, 3,5 кВт</t>
  </si>
  <si>
    <t>Для столов с вытяжкой и фильтром</t>
  </si>
  <si>
    <t xml:space="preserve">Мощность: 400 Вт  
Частота вращения шлиф. круга: 1450 об/мин
Диаметр диска: 152 мм  
Скорость движения ленты: 240 м/мин
Ширина ленты: 100 мм 
Длина ленты: 914 мм
Размер рабочего стола: 177х137 м/мин  
Угол наклона ленты: 0-90 град.
Угол наклона стола (лента): 0-45 град.  </t>
  </si>
  <si>
    <t>Пила циркулярная ручная</t>
  </si>
  <si>
    <t xml:space="preserve">Мощность: 1200 Вт  
Посадочный диаметр диска: 30 мм
Диаметр: 190 мм
Max глубина пропила под углом 90°: 66 мм  </t>
  </si>
  <si>
    <t>Мощность: 2300 Вт  
Регулировка температуры: плавная
Рабочая температура: 50-660 град
Расход воздуха, л/мин 250-500  
ЖК-дисплей: да
Защита от перегрева: да</t>
  </si>
  <si>
    <t>Мощность: 650 Вт
Ход пилки: 26 мм  
Тип: с маятниковым ходом
Мах толщина пропила (дерево/металл): 90/20 мм
Регулировка оборотов: да
Форма ручки: грибовидная</t>
  </si>
  <si>
    <t>Мощность: 175 Вт  
Электронная регулировка оборотов: да
Частота вращения шпинделя: 5000-35000 об/мин
Размер цанги:0,8 / 1,6 / 2,4 / 3,2 мм
Гибкий вал в комплекте: да</t>
  </si>
  <si>
    <t>Мощность: 550 Вт  
Электр. регулировка оборотов: да
Частота колебаний: 8000-20000 кол/мин  
Угол колебаний: 1.8 град.
Поддержание постоянных оборотов под нагрузкой: да</t>
  </si>
  <si>
    <t>Мощность: 750 Вт  
Диаметр диска: 125 мм
Число оборотов, об/мин 11000
Защита от обратного удара при заклинивании диска: да</t>
  </si>
  <si>
    <t>Мощность: 750 Вт  
Длина ленты: 533 мм
Ширина ленты: 75 мм
Скорость движения ленты: 200-330 м/мин
Электр. регулировка оборотов: да</t>
  </si>
  <si>
    <t>Мощность: 400 Вт  
Диаметр диска: 150/125 мм (оба диска в комплекте)
Амплитуда колебаний: 4 мм  
Min число оборотов: 5500 об/мин  
Частота колебаний: 11000-24000 кол/мин
Электр. регулировка оборотов: да
Количество отверстий: 6</t>
  </si>
  <si>
    <t>Тип: аккумуляторный
Тип аккумулятора: Li-lon
Напряжение аккумулятора: 18 В
Количество аккумуляторов в комплекте: 2
Жестк. вращ. момент: 63 Нм
Мягк.вращ. момент: 24 Нм
Число скоростей: 2
Частота вращения шпинделя: 0-500/1900 об/мин
Число ступеней крутящего момента: 20+1
Тормоз двигателя: да
Наличие подсветки: да
Наличие удара: да
Блокировка шпинделя: да
Наличие реверса: да
Мах диаметр сверления (дерево): 38 мм  
Max диаметр сверления (металл): 13 мм</t>
  </si>
  <si>
    <t>Мощность: 1200 Вт
Система очистки фильтра: автоматическая
Тип: сухая уборка+сбор влажного мусора
Работа с классом пыли: М
Расход воздуха: 74 л/с
Разрежение: 254 мБар
Тип пылесборника: мешок/контейнер
Объем бака: 55 л
Розетка для электроинструмента: да
Возможность сбора жидкости: да
Диаметр всасывающего шланга: 35 мм</t>
  </si>
  <si>
    <t>Специализированные
Модель: Shop Shears SS-7230-9</t>
  </si>
  <si>
    <t>Специализированные
Модель: Hose Clamp B</t>
  </si>
  <si>
    <t>Специализированные
Модель: Vac-Gauge 30</t>
  </si>
  <si>
    <t>Специализированные
Модель: Airsweep</t>
  </si>
  <si>
    <t>Специализированные
Модель: Airroller-232</t>
  </si>
  <si>
    <t>Размеры: 1,5", 3/4", 1"</t>
  </si>
  <si>
    <t>Материал: дерево/пластик
Размер: 350x30 мм</t>
  </si>
  <si>
    <t>Материал: дерево/пластик
Размер: 250x30 мм</t>
  </si>
  <si>
    <t>Количество в наборе: 131 шт
Модель: INDUSTRY Kraftool 27978-H131</t>
  </si>
  <si>
    <t>DJTOL ER16-4</t>
  </si>
  <si>
    <t>DJTOL ER16-6</t>
  </si>
  <si>
    <t>DJTOL ER16-8</t>
  </si>
  <si>
    <t>DJTOL ER16-10</t>
  </si>
  <si>
    <t>В зависимости от станка</t>
  </si>
  <si>
    <t>Набор: 25сверл
Размеры: 1-13 мм
Материал: HSS-G/HSS-Co</t>
  </si>
  <si>
    <t>Тип: концевая
Количество режущих кромок: 2
Выброс стружки: вверх
Рабочий диаметр: 6 мм
Рабочая высота: 22 мм
Диаметр хвостовика: 6 мм
Общая длина: 50 мм</t>
  </si>
  <si>
    <t>Тип: концевая
Количество режущих кромок: 2
Выброс стружки: вверх
Рабочий диаметр: 8 мм
Рабочая высота: 32 мм
Диаметр хвостовика: 8 мм
Общая длина: 80 мм</t>
  </si>
  <si>
    <t>DJTOL (Сплав N, А, АА)2LX6.22</t>
  </si>
  <si>
    <t>DJTOL (Сплав N, А, АА)2LX8.32</t>
  </si>
  <si>
    <t>DJTOL (Сплав N, А, АА)2LX10.45</t>
  </si>
  <si>
    <t>DJTOL (Сплав N, А, АА)2QX10.45</t>
  </si>
  <si>
    <t>Тип: концевая
Количество режущих кромок: 2
Выброс стружки: вверх
Рабочий диаметр: 10 мм
Рабочая высота: 45 мм
Диаметр хвостовика: 10 мм
Общая длина: 90 мм</t>
  </si>
  <si>
    <t>DJTOL (Сплав N, А, АА)2QX8.45</t>
  </si>
  <si>
    <t>DJTOL (Сплав N, А, АА)J6.12002</t>
  </si>
  <si>
    <t>Тип: гравер конический
Диаметр резца: 0,2 мм
Полный угол конуса А: 120 град
Диаметр хвостовика: 6 мм
Общая длина: 40 мм</t>
  </si>
  <si>
    <t xml:space="preserve">DJTOL (Сплав N, А, АА)QD630 </t>
  </si>
  <si>
    <t>Тип: сферическая
Количество режущих кромок: 2
Выброс стружки: вверх
Рабочий диаметр: 8 мм
Рабочая высота: 45 мм
Диаметр хвостовика: 8 мм
Общая длина: 90 мм</t>
  </si>
  <si>
    <t>Тип: сферическая
Количество режущих кромок: 2
Выброс стружки: вверх
Рабочий диаметр: 10 мм
Рабочая высота: 45 мм
Диаметр хвостовика: 10 мм
Общая длина: 90 мм</t>
  </si>
  <si>
    <t>Тип: концевая прямая
Количество режущих кромок: 2
Рабочий диаметр: 30 мм
Рабочая высота: 15 мм
Диаметр хвостовика: 6 мм</t>
  </si>
  <si>
    <t>Набор насадок для многофункционального инструмента (бор-машина, дремель, гравер)</t>
  </si>
  <si>
    <t>Набор: Отрезной круг, шлифовальная лента 6,4 и 13 мм, держатели к ним</t>
  </si>
  <si>
    <t>Dremel 2615S723JA</t>
  </si>
  <si>
    <t>кг</t>
  </si>
  <si>
    <t>По дереву
Длина: 16 мм
Диаметр: 3,5 мм</t>
  </si>
  <si>
    <t>По дереву
Длина: 45 мм
Диаметр: 3,5 мм</t>
  </si>
  <si>
    <t>По дереву
Длина: 76 мм
Диаметр: 4,2 мм</t>
  </si>
  <si>
    <t>По дереву
Длина: 120 мм
Диаметр: 4,8 мм</t>
  </si>
  <si>
    <t>Специализированный
Модель: Mikon 399 MC</t>
  </si>
  <si>
    <t>Metabo 627154000</t>
  </si>
  <si>
    <t xml:space="preserve">TOPEX 09A310
</t>
  </si>
  <si>
    <t xml:space="preserve">Gigant GMT 316  </t>
  </si>
  <si>
    <t>Airtech MVK 2011, Airtech RB 451</t>
  </si>
  <si>
    <t>Biber 40165 тов-172039</t>
  </si>
  <si>
    <t>Biber ЭКСПЕРТ 40537 тов-157075</t>
  </si>
  <si>
    <t>WORKPRO W066003</t>
  </si>
  <si>
    <t xml:space="preserve">Дело Техники 315030  </t>
  </si>
  <si>
    <t xml:space="preserve">Вихрь 73/6/3/7  </t>
  </si>
  <si>
    <t xml:space="preserve">FIT 06867  </t>
  </si>
  <si>
    <t>Biber 31401 тов-115034</t>
  </si>
  <si>
    <t>FIT 67321</t>
  </si>
  <si>
    <t xml:space="preserve">Inforce 06-02-03  </t>
  </si>
  <si>
    <t xml:space="preserve">Grass IT-0243  </t>
  </si>
  <si>
    <t>Irisk Professional А050-01</t>
  </si>
  <si>
    <t>Размеры (ДхШхВ): 1500х700х870 мм</t>
  </si>
  <si>
    <t xml:space="preserve">Верстакофф PROFFI 116 Т  </t>
  </si>
  <si>
    <t xml:space="preserve">Спец ВЕД-ОЦ-09  </t>
  </si>
  <si>
    <t>РОСОМЗ О35 ВИЗИОН PL открытые 13511</t>
  </si>
  <si>
    <t>3М 8122 с клапаном выдоха, класс защиты FFP2 NR D 7100050788</t>
  </si>
  <si>
    <t>РОСОМЗ СОМЗ-1 ЯГУАР 60100</t>
  </si>
  <si>
    <t>Gigant 13 класс GL13</t>
  </si>
  <si>
    <t>Manipula Specialist ЭКСПЕРТ Н NO-P-19 р.10/XL Пер 632/XL</t>
  </si>
  <si>
    <t>Lakeland MicroMAX NS EMN428 ХL Одо 026/ХL</t>
  </si>
  <si>
    <t>Logitech M100 Dark Grey</t>
  </si>
  <si>
    <t>Logitech K120 USB</t>
  </si>
  <si>
    <t>Тип: USB</t>
  </si>
  <si>
    <t>СМ Климат СШ 50/250-1000 ШС</t>
  </si>
  <si>
    <t>Росфрезер ARF12STM</t>
  </si>
  <si>
    <t>Энкор Корвет-64 90640</t>
  </si>
  <si>
    <t>МЕГЕОН 16350</t>
  </si>
  <si>
    <t>CAS SWN-03C-DD 810SWM302GUN0101</t>
  </si>
  <si>
    <t>Энкор 48405</t>
  </si>
  <si>
    <t xml:space="preserve">Пластик система 23.C29  </t>
  </si>
  <si>
    <t>Shop Shears SS-7230-9</t>
  </si>
  <si>
    <t>Airsweep</t>
  </si>
  <si>
    <t>Airroller-232</t>
  </si>
  <si>
    <t>Vac-Gauge 30</t>
  </si>
  <si>
    <t>Hose Clamp B</t>
  </si>
  <si>
    <t>INDUSTRY Kraftool 27978-H131</t>
  </si>
  <si>
    <t>ОУ-1</t>
  </si>
  <si>
    <t xml:space="preserve">Размеры(ШхГхВ): 1000 х 600 х1850 мм
Количество полок: не менее 4
Нагрузка на полку: не менее 30 кг </t>
  </si>
  <si>
    <t>ПРАКТИК MS 185/100х60/4 S24199156402</t>
  </si>
  <si>
    <t>Bosch GAS 55 M AFC 0.601.9C3.300</t>
  </si>
  <si>
    <t>Bosch GEX 125-150 AVE 0.601.37B.102</t>
  </si>
  <si>
    <t>Bosch GBS 75 AE 0.601.274.708</t>
  </si>
  <si>
    <t>Bosch GSR 18-2-LI Plus Professional 0.601.9E6.120</t>
  </si>
  <si>
    <t>Bosch GWS 750-125 0.601.394.0R3</t>
  </si>
  <si>
    <t>Bosch GOP 55-36 0.601.231.101</t>
  </si>
  <si>
    <t>DREMEL 4000 (1/45) F0134000JC</t>
  </si>
  <si>
    <t>Bosch GST 90 E 0.601.58G.000</t>
  </si>
  <si>
    <t>Bosch GHG 660 LCD 0.601.944.302</t>
  </si>
  <si>
    <t>Makita HS7601</t>
  </si>
  <si>
    <t>JET JSG-64 10000890M</t>
  </si>
  <si>
    <t>Стол сварщика СС-02-07</t>
  </si>
  <si>
    <t>Bosch 2608621189</t>
  </si>
  <si>
    <t>Форма: дельтавидная
Зернистость: Р80</t>
  </si>
  <si>
    <t>Форма: дельтавидная
Зернистость: Р240</t>
  </si>
  <si>
    <t>Форма: дельтавидная
Зернистость: Р400</t>
  </si>
  <si>
    <t>Bosch 2608621195</t>
  </si>
  <si>
    <t>Bosch 2608621197</t>
  </si>
  <si>
    <t>Зернистость: P80
Диаметр: 150 мм</t>
  </si>
  <si>
    <t>Зернистость: P240
Диаметр: 150 мм</t>
  </si>
  <si>
    <t>Зернистость: P500
Диаметр: 150 мм</t>
  </si>
  <si>
    <t>Зернистость: P1000
Диаметр: 150 мм</t>
  </si>
  <si>
    <t>MIRKA 5424105080</t>
  </si>
  <si>
    <t>MIRKA 5424105025</t>
  </si>
  <si>
    <t>MIRKA 5424105051</t>
  </si>
  <si>
    <t>MIRKA 5424105092</t>
  </si>
  <si>
    <t>Длина: 533 мм
Ширина: 75 мм
Зернистость: Р100</t>
  </si>
  <si>
    <t>Длина: 533 мм
Ширина: 75 мм
Зернистость: Р320</t>
  </si>
  <si>
    <t>Metabo 631008000</t>
  </si>
  <si>
    <t>Metabo 631004000</t>
  </si>
  <si>
    <t>Размер: 230х280 мм
Зернистость: Р80</t>
  </si>
  <si>
    <t>Размер: 230х280 мм
Зернистость: Р240</t>
  </si>
  <si>
    <t>Размер: 230х280 мм
Зернистость: Р500</t>
  </si>
  <si>
    <t>Размер: 230х280 мм
Зернистость: Р1000</t>
  </si>
  <si>
    <t>MIRKA 2010105080</t>
  </si>
  <si>
    <t>MIRKA 2010105025</t>
  </si>
  <si>
    <t>MIRKA 2010105051</t>
  </si>
  <si>
    <t>MIRKA 2010105092</t>
  </si>
  <si>
    <t>Bosch 2608630558</t>
  </si>
  <si>
    <t>Bosch 2.608.600.221</t>
  </si>
  <si>
    <t>Диаметр: 125 мм
Посадочный диаметр: 22,2 мм
Толщина: 2,5 мм</t>
  </si>
  <si>
    <t>Bosch HM-RIFF 2608661692</t>
  </si>
  <si>
    <t>Диаметр: 65 мм
Зернистость: 50</t>
  </si>
  <si>
    <t>Bosch T150Riff 2608633105</t>
  </si>
  <si>
    <t>Bosch 2609256943</t>
  </si>
  <si>
    <t>Диаметр: 85 мм</t>
  </si>
  <si>
    <t>Диск для универсального резака (реноватора)</t>
  </si>
  <si>
    <t>Размеры (ДхШхТ): 2440х1830х30 мм</t>
  </si>
  <si>
    <t>Размеры (ДхШхТ): 2440х1220х9 мм</t>
  </si>
  <si>
    <t>Рабочая температура: 110 С
Фасовка: 411 г
Модель: Finish Kare Blue Wax 333 MR</t>
  </si>
  <si>
    <t>Специализированная
Т20-60</t>
  </si>
  <si>
    <t>Эпоксидная смола</t>
  </si>
  <si>
    <t>Отвердитель</t>
  </si>
  <si>
    <t>ЭД-20</t>
  </si>
  <si>
    <t>ТЭТА</t>
  </si>
  <si>
    <t>Специализированная
Модель: Henkel Loctite Frekote 770NC</t>
  </si>
  <si>
    <t>Специализированная
Модель: ЭД-20</t>
  </si>
  <si>
    <t>Специализированная
Модель: Dahlar Release Bag 125 .002"-60"-1000' SHT</t>
  </si>
  <si>
    <t>Специализированная
Модель: WL7400.002"-60"-1000' SHT</t>
  </si>
  <si>
    <t>Специализированная
Модель: WL3700.001"-60"-2000' SHT</t>
  </si>
  <si>
    <t>Специализированная
Модель: Airhold 1 CBS</t>
  </si>
  <si>
    <t>Специализированная
Модель: Airweave® N7</t>
  </si>
  <si>
    <t>Специализированная
Модель: Greenflow 185</t>
  </si>
  <si>
    <t>Специализированная
Модель: Resintrak</t>
  </si>
  <si>
    <t>Специализированный
Модель: ТЭТА</t>
  </si>
  <si>
    <t>Специализированный
Модель: AT-200 Y</t>
  </si>
  <si>
    <t>Специализированный
Модель: Econostitch®</t>
  </si>
  <si>
    <t>Специализированный
Модель: Airtac 2</t>
  </si>
  <si>
    <t>Объем: 3 л
С мерной линейкой и крышкой</t>
  </si>
  <si>
    <t>Объем: 0,25 л
С мерной линейкой и крышкой</t>
  </si>
  <si>
    <t>Объем: 0,5 л
С мерной линейкой и крышкой</t>
  </si>
  <si>
    <t>Плёнка вакуумная рукавная</t>
  </si>
  <si>
    <t>Трубка вакуумная полиэтиленовая</t>
  </si>
  <si>
    <t>Трубка вакуумная силиконовая</t>
  </si>
  <si>
    <t>Специализированная
Модель: Poly Tube 1/2’’ O.D. x 3/8’’ I.D.</t>
  </si>
  <si>
    <t>Специализированная
Модель: Sil-tube (Silicone tubing) 14 mm O.D. x 8 mm I.D.</t>
  </si>
  <si>
    <t>Специализированная
Модель: Poly Spiral Tube 1/2’’ O.D. x 3/8’’ I.D.</t>
  </si>
  <si>
    <t>Специализированная
Модель: RIC 12</t>
  </si>
  <si>
    <t>Специализированная
Модель: RIA 1/2"</t>
  </si>
  <si>
    <t xml:space="preserve">Специализированная
Модель: VAC-RIC LT 12 </t>
  </si>
  <si>
    <t xml:space="preserve">Специализированная
Модель: NTF 38 - 3/8’’ x 3/8’’ x 3/8’’ </t>
  </si>
  <si>
    <t xml:space="preserve">Специализированная
Модель: NEF 38 - 3/8’’ x 3/8’’ </t>
  </si>
  <si>
    <t>Упаковка: 500 гр</t>
  </si>
  <si>
    <t>Размер (ДхШхТ): 2000х500х5 мм
Плотность - 75 кг/м3</t>
  </si>
  <si>
    <t>Стеклоткань ровинговая</t>
  </si>
  <si>
    <t>Специализированная
Модель: WR0300/150H01/125</t>
  </si>
  <si>
    <t>WR0300/150H01/125</t>
  </si>
  <si>
    <t>WR0800/050H01/126</t>
  </si>
  <si>
    <t>Специализированная
Модель: WR0800/050H01/126</t>
  </si>
  <si>
    <t>ЭЗ-200</t>
  </si>
  <si>
    <t>Специализированная
Модель: ЭЗ-200</t>
  </si>
  <si>
    <t>Специализированная
Модель: Т-13</t>
  </si>
  <si>
    <t>Специализированная
Модель: Т-10-14</t>
  </si>
  <si>
    <t>Стеклоткань сатиновая</t>
  </si>
  <si>
    <t>Переходник Т-образный</t>
  </si>
  <si>
    <t>Переходник L-образный</t>
  </si>
  <si>
    <t>Углеткань саржевая</t>
  </si>
  <si>
    <t>Стеклоткань полотняная</t>
  </si>
  <si>
    <t>Ст-12043 или ITECMA 22502</t>
  </si>
  <si>
    <t>Специализированная
Модель: Ст-12043 или ITECMA 22502</t>
  </si>
  <si>
    <t>Углеткань биаксиальная</t>
  </si>
  <si>
    <t>См-42009</t>
  </si>
  <si>
    <t>Специализированная
Модель: См-42009</t>
  </si>
  <si>
    <t>Лента углеродная однонаправленная</t>
  </si>
  <si>
    <t>Респиратор</t>
  </si>
  <si>
    <t>Клинья для снятия изделия</t>
  </si>
  <si>
    <t>WDG-DW1254   4″ Long x 1 1/4″ Wide (100 x 38 mm)
WDG-DW2256   6″ Long x 2 1/4″ Wide (150 x 54 mm)
WDG-DW3121   10″ Long x 3 1/8″ Wide (260 x 80mm)</t>
  </si>
  <si>
    <t>Размеры:
- 100х38 мм
- 150х54 мм
- 260х80 мм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</si>
  <si>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</si>
  <si>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</si>
  <si>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</si>
  <si>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</si>
  <si>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</si>
  <si>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ОБОРУДОВАНИЕ И ИНСТРУМЕНТЫ (НА 1-О РАБОЧЕЕ МЕСТО \  НА 1-У КОМАНДУ)</t>
  </si>
  <si>
    <t>ОБОРУДОВАНИЕ И ИНСТРУМЕНТЫ (НА 6 РАБОЧИХ МЕСТ \  НА 6 КОМАНД)</t>
  </si>
  <si>
    <t>ИТ ОБОРУДОВАНИЕ (НА 1-О РАБОЧЕЕ МЕСТО \  НА 1-У КОМАНДУ)</t>
  </si>
  <si>
    <t>ИТ ОБОРУДОВАНИЕ (НА 6 РАБОЧИХ МЕСТ \  НА 6 КОМАНД)</t>
  </si>
  <si>
    <t>ПРОГРАММНОЕ ОБЕСПЕЧЕНИЕ (НА 1-О РАБОЧЕЕ МЕСТО \  НА 1-У КОМАНДУ)</t>
  </si>
  <si>
    <t>ПРОГРАММНОЕ ОБЕСПЕЧЕНИЕ (НА 6 РАБОЧИХ МЕСТ \  НА 6 КОМАНД)</t>
  </si>
  <si>
    <t>СРЕДСТВА ИНДИВИДУАЛЬНОЙ ЗАЩИТЫ  (НА 6 РАБОЧИХ МЕСТ \  НА 6 КОМАНД)</t>
  </si>
  <si>
    <t>РАСХОДНЫЕ МАТЕРИАЛЫ (НА 1-О РАБОЧЕЕ МЕСТО \  НА 1-У КОМАНДУ)</t>
  </si>
  <si>
    <t>СРЕДСТВА ИНДИВИДУАЛЬНОЙ ЗАЩИТЫ (НА 1-О РАБОЧЕЕ МЕСТО \  НА 1-У КОМАНДУ)</t>
  </si>
  <si>
    <t>РАБОЧАЯ ПЛОЩАДКА КОНКУРСАНТОВ</t>
  </si>
  <si>
    <t>(ШхГхВ) 1600х700х780
столеншница не тоньше 25 мм</t>
  </si>
  <si>
    <t>Model - ISO
Size - 54х42х77 cm
Extra details - 4 ножки, без подлокотников</t>
  </si>
  <si>
    <t>ОБЩАЯ РАБОЧАЯ ПЛОЩАДКА КОНКУРСАНТОВ</t>
  </si>
  <si>
    <t>-</t>
  </si>
  <si>
    <t>МЕБЕЛЬ И ФУРНИТУРА (НА 1-О РАБОЧЕЕ МЕСТО \  НА 1-У КОМАНДУ)</t>
  </si>
  <si>
    <t>МЕБЕЛЬ И ФУРНИТУРА (НА 6 РАБОЧИХ МЕСТ \  НА 6 КОМАНД)</t>
  </si>
  <si>
    <t>РАСХОДНЫЕ МАТЕРИАЛЫ  (НА 6 РАБОЧИХ МЕСТ \  НА 6 КОМАНД)</t>
  </si>
  <si>
    <t>МЕБЕЛЬ ФУРНИТУРА (НА 6 РАБОЧИХ МЕСТ \  НА 6 КОМАНД)</t>
  </si>
  <si>
    <t>СРЕДСТВА ИНДИВИДУАЛЬНОЙ ЗАЩИТЫ (НА 6 РАБОЧИХ МЕСТ \  НА 6 КОМАНД)</t>
  </si>
  <si>
    <t>МЕБЕЛЬ И ФУРНИТУРА</t>
  </si>
  <si>
    <t xml:space="preserve">Manufacturer - Asus
Model - N580GD-DM412T
Size - 38x25x2 cm (15,6")
Extra details - CPU i5 8300 / RAM 8 GB DDR4 / HDD 1Tb / nVidia GeForce GTX1050 GPU 4 GB / Win10 </t>
  </si>
  <si>
    <t>Manufacturer - Ecocenter
Model - G-F91E
Size - L-W-H cm (35х32х90)
Part number - 0020728
Extra details - for bottles of 19 liters: cold and hot water</t>
  </si>
  <si>
    <t>шт.</t>
  </si>
  <si>
    <t>Стул - тип 1</t>
  </si>
  <si>
    <t>СРЕДСТВА ИНДИВИДУАЛЬНОЙ ЗАЩИТЫ</t>
  </si>
  <si>
    <t>\</t>
  </si>
  <si>
    <t xml:space="preserve">Нож </t>
  </si>
  <si>
    <t xml:space="preserve">Специализированная
</t>
  </si>
  <si>
    <t>Локер</t>
  </si>
  <si>
    <t>Рулонный кондуктор</t>
  </si>
  <si>
    <t>10 (5 команд по 2 человека)</t>
  </si>
  <si>
    <t xml:space="preserve">Стол </t>
  </si>
  <si>
    <t xml:space="preserve">Стул </t>
  </si>
  <si>
    <t>Нет ИТ оборудования</t>
  </si>
  <si>
    <t>Стул</t>
  </si>
  <si>
    <t xml:space="preserve">Ноутбук </t>
  </si>
  <si>
    <t>Стол</t>
  </si>
  <si>
    <t>Мобильная рабочая станция</t>
  </si>
  <si>
    <t>DELL PRECISION M7720</t>
  </si>
  <si>
    <t>Процессор: Intel Core i7
Видеокарта с оперативной памятью от 6 Гб
Оперативная память от 16 Гб
Жесткий диск SSD от 128 Гб
Экран с диалональю от 15,6" и разрешением FullHD</t>
  </si>
  <si>
    <t>Система автоматизированного проектирования (3Д-моделирование / CAD) КОМПАС-3D</t>
  </si>
  <si>
    <t>Фильтровентиляционная установка (при отсутствии стационарной вытяжной системы над столами)</t>
  </si>
  <si>
    <t>Система автоматизированного проектирования (3Д-моделирование / CAD) SolidWorks Premium</t>
  </si>
  <si>
    <t>DJTOL (Сплав N, А, АА)2QX6.22</t>
  </si>
  <si>
    <t>Тип: сферическая
Количество режущих кромок: 2
Выброс стружки: вверх
Рабочий диаметр: 6 мм
Рабочая высота: 22 мм
Диаметр хвостовика: 6 мм
Общая длина: 45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</si>
</sst>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&quot;р.&quot;;\-#,##0.00&quot;р.&quot;"/>
    <numFmt numFmtId="164" formatCode="_-* #,##0.00\ &quot;₽&quot;_-;\-* #,##0.00\ &quot;₽&quot;_-;_-* &quot;-&quot;??\ &quot;₽&quot;_-;_-@_-"/>
    <numFmt numFmtId="165" formatCode="#,##0.00\ &quot;₽&quot;"/>
    <numFmt numFmtId="166" formatCode="[$-419]General"/>
    <numFmt numFmtId="167" formatCode="#,##0.00&quot; &quot;[$руб.-419];[Red]&quot;-&quot;#,##0.00&quot; &quot;[$руб.-419]"/>
    <numFmt numFmtId="168" formatCode="#,##0.00&quot;р.&quot;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6">
    <xf numFmtId="0" fontId="0" fillId="0" borderId="0"/>
    <xf numFmtId="0" fontId="15" fillId="0" borderId="0"/>
    <xf numFmtId="166" fontId="16" fillId="0" borderId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7" fontId="19" fillId="0" borderId="0" applyBorder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 applyNumberFormat="0" applyBorder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165" fontId="1" fillId="0" borderId="0" xfId="0" applyNumberFormat="1" applyFont="1" applyAlignment="1">
      <alignment horizontal="center" vertical="center" wrapText="1"/>
    </xf>
    <xf numFmtId="0" fontId="0" fillId="2" borderId="9" xfId="0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0" fontId="0" fillId="2" borderId="10" xfId="0" applyFill="1" applyBorder="1"/>
    <xf numFmtId="165" fontId="0" fillId="2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6" borderId="0" xfId="0" applyFont="1" applyFill="1" applyAlignment="1">
      <alignment vertical="top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7" fontId="2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20" fillId="0" borderId="13" xfId="1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7" fontId="5" fillId="6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16">
    <cellStyle name="Excel Built-in Hyperlink" xfId="2" xr:uid="{00000000-0005-0000-0000-000000000000}"/>
    <cellStyle name="Excel Built-in Normal" xfId="3" xr:uid="{00000000-0005-0000-0000-000001000000}"/>
    <cellStyle name="Heading" xfId="4" xr:uid="{00000000-0005-0000-0000-000002000000}"/>
    <cellStyle name="Heading1" xfId="5" xr:uid="{00000000-0005-0000-0000-000003000000}"/>
    <cellStyle name="Result" xfId="6" xr:uid="{00000000-0005-0000-0000-000004000000}"/>
    <cellStyle name="Result2" xfId="7" xr:uid="{00000000-0005-0000-0000-000005000000}"/>
    <cellStyle name="Гиперссылка 2" xfId="11" xr:uid="{00000000-0005-0000-0000-000006000000}"/>
    <cellStyle name="Денежный 2" xfId="8" xr:uid="{00000000-0005-0000-0000-000007000000}"/>
    <cellStyle name="Денежный 2 2" xfId="9" xr:uid="{00000000-0005-0000-0000-000008000000}"/>
    <cellStyle name="Денежный 2 2 2" xfId="13" xr:uid="{00000000-0005-0000-0000-000009000000}"/>
    <cellStyle name="Денежный 2 2 3" xfId="15" xr:uid="{3A5A2E2C-9A95-4C9A-BBAC-2AF93B3DC2A0}"/>
    <cellStyle name="Денежный 2 3" xfId="12" xr:uid="{00000000-0005-0000-0000-00000A000000}"/>
    <cellStyle name="Денежный 2 4" xfId="14" xr:uid="{6152C511-DAC4-4BA2-BE2C-D125E472CD81}"/>
    <cellStyle name="Обычный" xfId="0" builtinId="0"/>
    <cellStyle name="Обычный 2" xfId="1" xr:uid="{00000000-0005-0000-0000-00000C000000}"/>
    <cellStyle name="Обычный 2 3" xfId="10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x.ru/autocatalog/asus_computers/ASUS-M32AD-90PD00U3-M11870-i7-4790S-16-2TbSSHD-DVD-RW-GTX750-WiFi-BT-Win8_2111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1"/>
  <sheetViews>
    <sheetView tabSelected="1" topLeftCell="A142" zoomScale="85" zoomScaleNormal="85" zoomScalePageLayoutView="115" workbookViewId="0">
      <selection activeCell="A242" activeCellId="2" sqref="A257:XFD257 A249:XFD249 A242:XFD242"/>
    </sheetView>
  </sheetViews>
  <sheetFormatPr defaultColWidth="9.140625" defaultRowHeight="12.75" x14ac:dyDescent="0.25"/>
  <cols>
    <col min="1" max="1" width="4.5703125" style="1" customWidth="1"/>
    <col min="2" max="2" width="4.42578125" style="1" customWidth="1"/>
    <col min="3" max="3" width="41.42578125" style="1" customWidth="1"/>
    <col min="4" max="4" width="36.85546875" style="1" customWidth="1"/>
    <col min="5" max="5" width="37.5703125" style="1" customWidth="1"/>
    <col min="6" max="6" width="12.5703125" style="1" customWidth="1"/>
    <col min="7" max="7" width="12.5703125" style="2" customWidth="1"/>
    <col min="8" max="8" width="12.5703125" style="27" customWidth="1"/>
    <col min="9" max="10" width="20.5703125" style="1" customWidth="1"/>
    <col min="11" max="11" width="10.5703125" style="1" customWidth="1"/>
    <col min="12" max="12" width="26.42578125" style="1" customWidth="1"/>
    <col min="13" max="13" width="4.5703125" style="1" customWidth="1"/>
    <col min="14" max="16384" width="9.140625" style="1"/>
  </cols>
  <sheetData>
    <row r="1" spans="1:13" ht="20.100000000000001" customHeight="1" thickTop="1" thickBot="1" x14ac:dyDescent="0.3">
      <c r="A1" s="6"/>
      <c r="B1" s="6"/>
      <c r="C1" s="6"/>
      <c r="D1" s="6"/>
      <c r="E1" s="6"/>
      <c r="F1" s="6"/>
      <c r="G1" s="7"/>
      <c r="H1" s="29"/>
      <c r="I1" s="6"/>
      <c r="J1" s="6"/>
      <c r="K1" s="6"/>
      <c r="L1" s="6"/>
      <c r="M1" s="6"/>
    </row>
    <row r="2" spans="1:13" ht="20.100000000000001" customHeight="1" thickTop="1" thickBot="1" x14ac:dyDescent="0.3">
      <c r="A2" s="6"/>
      <c r="B2" s="124" t="s">
        <v>153</v>
      </c>
      <c r="C2" s="125"/>
      <c r="D2" s="124"/>
      <c r="E2" s="126"/>
      <c r="F2" s="126"/>
      <c r="G2" s="126"/>
      <c r="H2" s="126"/>
      <c r="I2" s="126"/>
      <c r="J2" s="126"/>
      <c r="K2" s="126"/>
      <c r="L2" s="125"/>
      <c r="M2" s="6"/>
    </row>
    <row r="3" spans="1:13" ht="20.100000000000001" customHeight="1" thickTop="1" thickBot="1" x14ac:dyDescent="0.3">
      <c r="A3" s="6"/>
      <c r="B3" s="120" t="s">
        <v>154</v>
      </c>
      <c r="C3" s="121"/>
      <c r="D3" s="120"/>
      <c r="E3" s="122"/>
      <c r="F3" s="122"/>
      <c r="G3" s="122"/>
      <c r="H3" s="122"/>
      <c r="I3" s="122"/>
      <c r="J3" s="122"/>
      <c r="K3" s="122"/>
      <c r="L3" s="121"/>
      <c r="M3" s="6"/>
    </row>
    <row r="4" spans="1:13" ht="20.100000000000001" customHeight="1" thickTop="1" thickBot="1" x14ac:dyDescent="0.3">
      <c r="A4" s="6"/>
      <c r="B4" s="120" t="s">
        <v>155</v>
      </c>
      <c r="C4" s="121"/>
      <c r="D4" s="120"/>
      <c r="E4" s="122"/>
      <c r="F4" s="122"/>
      <c r="G4" s="122"/>
      <c r="H4" s="122"/>
      <c r="I4" s="122"/>
      <c r="J4" s="122"/>
      <c r="K4" s="122"/>
      <c r="L4" s="121"/>
      <c r="M4" s="6"/>
    </row>
    <row r="5" spans="1:13" ht="20.100000000000001" customHeight="1" thickTop="1" thickBot="1" x14ac:dyDescent="0.3">
      <c r="A5" s="6"/>
      <c r="B5" s="120" t="s">
        <v>162</v>
      </c>
      <c r="C5" s="121"/>
      <c r="D5" s="120" t="s">
        <v>192</v>
      </c>
      <c r="E5" s="122"/>
      <c r="F5" s="122"/>
      <c r="G5" s="122"/>
      <c r="H5" s="122"/>
      <c r="I5" s="122"/>
      <c r="J5" s="122"/>
      <c r="K5" s="122"/>
      <c r="L5" s="121"/>
      <c r="M5" s="6"/>
    </row>
    <row r="6" spans="1:13" ht="20.100000000000001" customHeight="1" thickTop="1" thickBot="1" x14ac:dyDescent="0.3">
      <c r="A6" s="6"/>
      <c r="B6" s="120" t="s">
        <v>156</v>
      </c>
      <c r="C6" s="121"/>
      <c r="D6" s="120"/>
      <c r="E6" s="122"/>
      <c r="F6" s="122"/>
      <c r="G6" s="122"/>
      <c r="H6" s="122"/>
      <c r="I6" s="122"/>
      <c r="J6" s="122"/>
      <c r="K6" s="122"/>
      <c r="L6" s="121"/>
      <c r="M6" s="6"/>
    </row>
    <row r="7" spans="1:13" ht="20.100000000000001" customHeight="1" thickTop="1" thickBot="1" x14ac:dyDescent="0.3">
      <c r="A7" s="6"/>
      <c r="B7" s="120" t="s">
        <v>157</v>
      </c>
      <c r="C7" s="121"/>
      <c r="D7" s="120"/>
      <c r="E7" s="122"/>
      <c r="F7" s="122"/>
      <c r="G7" s="122"/>
      <c r="H7" s="122"/>
      <c r="I7" s="122"/>
      <c r="J7" s="122"/>
      <c r="K7" s="122"/>
      <c r="L7" s="121"/>
      <c r="M7" s="6"/>
    </row>
    <row r="8" spans="1:13" ht="20.100000000000001" customHeight="1" thickTop="1" thickBot="1" x14ac:dyDescent="0.3">
      <c r="A8" s="6"/>
      <c r="B8" s="120" t="s">
        <v>158</v>
      </c>
      <c r="C8" s="121"/>
      <c r="D8" s="120"/>
      <c r="E8" s="127"/>
      <c r="F8" s="127"/>
      <c r="G8" s="127"/>
      <c r="H8" s="127"/>
      <c r="I8" s="127"/>
      <c r="J8" s="127"/>
      <c r="K8" s="127"/>
      <c r="L8" s="128"/>
      <c r="M8" s="6"/>
    </row>
    <row r="9" spans="1:13" ht="20.100000000000001" customHeight="1" thickTop="1" thickBot="1" x14ac:dyDescent="0.3">
      <c r="A9" s="6"/>
      <c r="B9" s="120" t="s">
        <v>160</v>
      </c>
      <c r="C9" s="121"/>
      <c r="D9" s="129"/>
      <c r="E9" s="127"/>
      <c r="F9" s="127"/>
      <c r="G9" s="127"/>
      <c r="H9" s="127"/>
      <c r="I9" s="127"/>
      <c r="J9" s="127"/>
      <c r="K9" s="127"/>
      <c r="L9" s="128"/>
      <c r="M9" s="6"/>
    </row>
    <row r="10" spans="1:13" ht="20.100000000000001" customHeight="1" thickTop="1" thickBot="1" x14ac:dyDescent="0.3">
      <c r="A10" s="6"/>
      <c r="B10" s="120" t="s">
        <v>161</v>
      </c>
      <c r="C10" s="121"/>
      <c r="D10" s="120"/>
      <c r="E10" s="122"/>
      <c r="F10" s="122"/>
      <c r="G10" s="122"/>
      <c r="H10" s="122"/>
      <c r="I10" s="122"/>
      <c r="J10" s="122"/>
      <c r="K10" s="122"/>
      <c r="L10" s="121"/>
      <c r="M10" s="6"/>
    </row>
    <row r="11" spans="1:13" ht="20.100000000000001" customHeight="1" thickTop="1" thickBot="1" x14ac:dyDescent="0.3">
      <c r="A11" s="6"/>
      <c r="B11" s="120" t="s">
        <v>159</v>
      </c>
      <c r="C11" s="121"/>
      <c r="D11" s="120" t="s">
        <v>482</v>
      </c>
      <c r="E11" s="122"/>
      <c r="F11" s="122"/>
      <c r="G11" s="122"/>
      <c r="H11" s="122"/>
      <c r="I11" s="122"/>
      <c r="J11" s="122"/>
      <c r="K11" s="122"/>
      <c r="L11" s="121"/>
      <c r="M11" s="6"/>
    </row>
    <row r="12" spans="1:13" ht="29.25" customHeight="1" thickTop="1" thickBot="1" x14ac:dyDescent="0.3">
      <c r="A12" s="6"/>
      <c r="B12" s="120" t="s">
        <v>163</v>
      </c>
      <c r="C12" s="121"/>
      <c r="D12" s="120">
        <v>5</v>
      </c>
      <c r="E12" s="122"/>
      <c r="F12" s="122"/>
      <c r="G12" s="122"/>
      <c r="H12" s="122"/>
      <c r="I12" s="122"/>
      <c r="J12" s="122"/>
      <c r="K12" s="122"/>
      <c r="L12" s="121"/>
      <c r="M12" s="6"/>
    </row>
    <row r="13" spans="1:13" ht="17.25" thickTop="1" thickBot="1" x14ac:dyDescent="0.3">
      <c r="A13" s="6"/>
      <c r="B13" s="120" t="s">
        <v>190</v>
      </c>
      <c r="C13" s="121"/>
      <c r="D13" s="123"/>
      <c r="E13" s="122"/>
      <c r="F13" s="122"/>
      <c r="G13" s="122"/>
      <c r="H13" s="122"/>
      <c r="I13" s="122"/>
      <c r="J13" s="122"/>
      <c r="K13" s="122"/>
      <c r="L13" s="121"/>
      <c r="M13" s="6"/>
    </row>
    <row r="14" spans="1:13" ht="20.100000000000001" customHeight="1" thickTop="1" thickBot="1" x14ac:dyDescent="0.3">
      <c r="A14" s="6"/>
      <c r="B14" s="3"/>
      <c r="C14" s="4"/>
      <c r="D14" s="4"/>
      <c r="E14" s="4"/>
      <c r="F14" s="3"/>
      <c r="G14" s="5"/>
      <c r="H14" s="30"/>
      <c r="I14" s="6"/>
      <c r="J14" s="6"/>
      <c r="K14" s="6"/>
      <c r="L14" s="6"/>
      <c r="M14" s="6"/>
    </row>
    <row r="15" spans="1:13" ht="20.100000000000001" customHeight="1" thickTop="1" thickBot="1" x14ac:dyDescent="0.3">
      <c r="A15" s="6"/>
      <c r="B15" s="37"/>
      <c r="C15" s="10"/>
      <c r="D15" s="10"/>
      <c r="E15" s="10"/>
      <c r="F15" s="38"/>
      <c r="G15" s="11"/>
      <c r="H15" s="31"/>
      <c r="I15" s="12"/>
      <c r="J15" s="12"/>
      <c r="K15" s="12"/>
      <c r="L15" s="13"/>
      <c r="M15" s="6"/>
    </row>
    <row r="16" spans="1:13" ht="20.100000000000001" customHeight="1" thickTop="1" thickBot="1" x14ac:dyDescent="0.3">
      <c r="A16" s="6"/>
      <c r="B16" s="37"/>
      <c r="C16" s="10"/>
      <c r="D16" s="10"/>
      <c r="E16" s="10"/>
      <c r="F16" s="38"/>
      <c r="G16" s="11"/>
      <c r="H16" s="31"/>
      <c r="I16" s="12"/>
      <c r="J16" s="12"/>
      <c r="K16" s="12"/>
      <c r="L16" s="13"/>
      <c r="M16" s="6"/>
    </row>
    <row r="17" spans="1:13" ht="20.100000000000001" customHeight="1" thickTop="1" thickBot="1" x14ac:dyDescent="0.3">
      <c r="A17" s="6"/>
      <c r="B17" s="113" t="s">
        <v>461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5"/>
      <c r="M17" s="6"/>
    </row>
    <row r="18" spans="1:13" ht="20.100000000000001" customHeight="1" thickTop="1" thickBot="1" x14ac:dyDescent="0.3">
      <c r="A18" s="6"/>
      <c r="B18" s="96" t="s">
        <v>452</v>
      </c>
      <c r="C18" s="97"/>
      <c r="D18" s="97"/>
      <c r="E18" s="97"/>
      <c r="F18" s="97"/>
      <c r="G18" s="98"/>
      <c r="H18" s="96" t="s">
        <v>453</v>
      </c>
      <c r="I18" s="97"/>
      <c r="J18" s="97"/>
      <c r="K18" s="97"/>
      <c r="L18" s="98"/>
      <c r="M18" s="6"/>
    </row>
    <row r="19" spans="1:13" ht="60" customHeight="1" thickTop="1" thickBot="1" x14ac:dyDescent="0.3">
      <c r="A19" s="6"/>
      <c r="B19" s="8" t="s">
        <v>0</v>
      </c>
      <c r="C19" s="8" t="s">
        <v>167</v>
      </c>
      <c r="D19" s="8" t="s">
        <v>168</v>
      </c>
      <c r="E19" s="8" t="s">
        <v>169</v>
      </c>
      <c r="F19" s="8" t="s">
        <v>170</v>
      </c>
      <c r="G19" s="8" t="s">
        <v>172</v>
      </c>
      <c r="H19" s="9" t="s">
        <v>447</v>
      </c>
      <c r="I19" s="9" t="s">
        <v>448</v>
      </c>
      <c r="J19" s="9" t="s">
        <v>449</v>
      </c>
      <c r="K19" s="51" t="s">
        <v>450</v>
      </c>
      <c r="L19" s="9" t="s">
        <v>451</v>
      </c>
      <c r="M19" s="6"/>
    </row>
    <row r="20" spans="1:13" ht="80.099999999999994" customHeight="1" thickTop="1" thickBot="1" x14ac:dyDescent="0.3">
      <c r="A20" s="6"/>
      <c r="B20" s="53">
        <f>ROW(A1)</f>
        <v>1</v>
      </c>
      <c r="C20" s="54" t="s">
        <v>143</v>
      </c>
      <c r="D20" s="54" t="s">
        <v>299</v>
      </c>
      <c r="E20" s="54" t="s">
        <v>196</v>
      </c>
      <c r="F20" s="55" t="s">
        <v>3</v>
      </c>
      <c r="G20" s="55">
        <v>1</v>
      </c>
      <c r="H20" s="53">
        <f>G20*$D$12</f>
        <v>5</v>
      </c>
      <c r="I20" s="53"/>
      <c r="J20" s="56"/>
      <c r="K20" s="57"/>
      <c r="L20" s="58"/>
      <c r="M20" s="6"/>
    </row>
    <row r="21" spans="1:13" ht="30" customHeight="1" thickTop="1" thickBot="1" x14ac:dyDescent="0.3">
      <c r="A21" s="6"/>
      <c r="B21" s="53">
        <f t="shared" ref="B21:B33" si="0">ROW(A2)</f>
        <v>2</v>
      </c>
      <c r="C21" s="54" t="s">
        <v>195</v>
      </c>
      <c r="D21" s="54" t="s">
        <v>298</v>
      </c>
      <c r="E21" s="54" t="s">
        <v>197</v>
      </c>
      <c r="F21" s="55" t="s">
        <v>3</v>
      </c>
      <c r="G21" s="55">
        <v>1</v>
      </c>
      <c r="H21" s="53">
        <f t="shared" ref="H21:H33" si="1">G21*$D$12</f>
        <v>5</v>
      </c>
      <c r="I21" s="53"/>
      <c r="J21" s="56"/>
      <c r="K21" s="57"/>
      <c r="L21" s="58"/>
      <c r="M21" s="6"/>
    </row>
    <row r="22" spans="1:13" ht="30" customHeight="1" thickTop="1" thickBot="1" x14ac:dyDescent="0.3">
      <c r="A22" s="6"/>
      <c r="B22" s="53">
        <f t="shared" si="0"/>
        <v>3</v>
      </c>
      <c r="C22" s="54" t="s">
        <v>22</v>
      </c>
      <c r="D22" s="54" t="s">
        <v>300</v>
      </c>
      <c r="E22" s="54" t="s">
        <v>198</v>
      </c>
      <c r="F22" s="55" t="s">
        <v>3</v>
      </c>
      <c r="G22" s="55">
        <v>1</v>
      </c>
      <c r="H22" s="53">
        <f t="shared" si="1"/>
        <v>5</v>
      </c>
      <c r="I22" s="53"/>
      <c r="J22" s="56"/>
      <c r="K22" s="57"/>
      <c r="L22" s="58"/>
      <c r="M22" s="6"/>
    </row>
    <row r="23" spans="1:13" ht="30" customHeight="1" thickTop="1" thickBot="1" x14ac:dyDescent="0.3">
      <c r="A23" s="6"/>
      <c r="B23" s="53">
        <f t="shared" si="0"/>
        <v>4</v>
      </c>
      <c r="C23" s="54" t="s">
        <v>29</v>
      </c>
      <c r="D23" s="54" t="s">
        <v>301</v>
      </c>
      <c r="E23" s="54" t="s">
        <v>199</v>
      </c>
      <c r="F23" s="55" t="s">
        <v>3</v>
      </c>
      <c r="G23" s="55">
        <v>1</v>
      </c>
      <c r="H23" s="53">
        <f t="shared" si="1"/>
        <v>5</v>
      </c>
      <c r="I23" s="53"/>
      <c r="J23" s="56"/>
      <c r="K23" s="57"/>
      <c r="L23" s="58"/>
      <c r="M23" s="6"/>
    </row>
    <row r="24" spans="1:13" ht="39.950000000000003" customHeight="1" thickTop="1" thickBot="1" x14ac:dyDescent="0.3">
      <c r="A24" s="6"/>
      <c r="B24" s="53">
        <f t="shared" si="0"/>
        <v>5</v>
      </c>
      <c r="C24" s="54" t="s">
        <v>30</v>
      </c>
      <c r="D24" s="54" t="s">
        <v>302</v>
      </c>
      <c r="E24" s="54" t="s">
        <v>200</v>
      </c>
      <c r="F24" s="55" t="s">
        <v>3</v>
      </c>
      <c r="G24" s="55">
        <v>1</v>
      </c>
      <c r="H24" s="53">
        <f t="shared" si="1"/>
        <v>5</v>
      </c>
      <c r="I24" s="53"/>
      <c r="J24" s="56"/>
      <c r="K24" s="57"/>
      <c r="L24" s="58"/>
      <c r="M24" s="6"/>
    </row>
    <row r="25" spans="1:13" s="50" customFormat="1" ht="30" customHeight="1" thickTop="1" thickBot="1" x14ac:dyDescent="0.3">
      <c r="A25" s="6"/>
      <c r="B25" s="53">
        <f t="shared" si="0"/>
        <v>6</v>
      </c>
      <c r="C25" s="54" t="s">
        <v>36</v>
      </c>
      <c r="D25" s="54" t="s">
        <v>303</v>
      </c>
      <c r="E25" s="54" t="s">
        <v>201</v>
      </c>
      <c r="F25" s="55" t="s">
        <v>3</v>
      </c>
      <c r="G25" s="55">
        <v>1</v>
      </c>
      <c r="H25" s="53">
        <f t="shared" si="1"/>
        <v>5</v>
      </c>
      <c r="I25" s="53"/>
      <c r="J25" s="56"/>
      <c r="K25" s="57"/>
      <c r="L25" s="58"/>
      <c r="M25" s="6"/>
    </row>
    <row r="26" spans="1:13" ht="30" customHeight="1" thickTop="1" thickBot="1" x14ac:dyDescent="0.3">
      <c r="A26" s="6"/>
      <c r="B26" s="53">
        <f t="shared" si="0"/>
        <v>7</v>
      </c>
      <c r="C26" s="54" t="s">
        <v>37</v>
      </c>
      <c r="D26" s="54" t="s">
        <v>304</v>
      </c>
      <c r="E26" s="54" t="s">
        <v>202</v>
      </c>
      <c r="F26" s="55" t="s">
        <v>3</v>
      </c>
      <c r="G26" s="55">
        <v>1</v>
      </c>
      <c r="H26" s="53">
        <f t="shared" si="1"/>
        <v>5</v>
      </c>
      <c r="I26" s="53"/>
      <c r="J26" s="56"/>
      <c r="K26" s="57"/>
      <c r="L26" s="58"/>
      <c r="M26" s="6"/>
    </row>
    <row r="27" spans="1:13" ht="30" customHeight="1" thickTop="1" thickBot="1" x14ac:dyDescent="0.3">
      <c r="A27" s="6"/>
      <c r="B27" s="55">
        <f t="shared" si="0"/>
        <v>8</v>
      </c>
      <c r="C27" s="54" t="s">
        <v>203</v>
      </c>
      <c r="D27" s="54" t="s">
        <v>297</v>
      </c>
      <c r="E27" s="54" t="s">
        <v>204</v>
      </c>
      <c r="F27" s="55" t="s">
        <v>3</v>
      </c>
      <c r="G27" s="55">
        <v>4</v>
      </c>
      <c r="H27" s="55">
        <f t="shared" si="1"/>
        <v>20</v>
      </c>
      <c r="I27" s="55"/>
      <c r="J27" s="59"/>
      <c r="K27" s="60"/>
      <c r="L27" s="55"/>
      <c r="M27" s="6"/>
    </row>
    <row r="28" spans="1:13" ht="80.099999999999994" customHeight="1" thickTop="1" thickBot="1" x14ac:dyDescent="0.3">
      <c r="A28" s="6"/>
      <c r="B28" s="55">
        <f t="shared" si="0"/>
        <v>9</v>
      </c>
      <c r="C28" s="54" t="s">
        <v>444</v>
      </c>
      <c r="D28" s="54" t="s">
        <v>445</v>
      </c>
      <c r="E28" s="54" t="s">
        <v>446</v>
      </c>
      <c r="F28" s="55" t="s">
        <v>3</v>
      </c>
      <c r="G28" s="55">
        <v>3</v>
      </c>
      <c r="H28" s="55">
        <f t="shared" si="1"/>
        <v>15</v>
      </c>
      <c r="I28" s="55"/>
      <c r="J28" s="59"/>
      <c r="K28" s="60"/>
      <c r="L28" s="55"/>
      <c r="M28" s="6"/>
    </row>
    <row r="29" spans="1:13" ht="39.950000000000003" customHeight="1" thickTop="1" thickBot="1" x14ac:dyDescent="0.3">
      <c r="A29" s="6"/>
      <c r="B29" s="55">
        <f t="shared" si="0"/>
        <v>10</v>
      </c>
      <c r="C29" s="54" t="s">
        <v>205</v>
      </c>
      <c r="D29" s="54" t="s">
        <v>305</v>
      </c>
      <c r="E29" s="54" t="s">
        <v>206</v>
      </c>
      <c r="F29" s="55" t="s">
        <v>3</v>
      </c>
      <c r="G29" s="55">
        <v>3</v>
      </c>
      <c r="H29" s="55">
        <f t="shared" si="1"/>
        <v>15</v>
      </c>
      <c r="I29" s="55"/>
      <c r="J29" s="59"/>
      <c r="K29" s="60"/>
      <c r="L29" s="55"/>
      <c r="M29" s="6"/>
    </row>
    <row r="30" spans="1:13" s="50" customFormat="1" ht="39.950000000000003" customHeight="1" thickTop="1" thickBot="1" x14ac:dyDescent="0.3">
      <c r="A30" s="6"/>
      <c r="B30" s="53">
        <f t="shared" si="0"/>
        <v>11</v>
      </c>
      <c r="C30" s="54" t="s">
        <v>99</v>
      </c>
      <c r="D30" s="61" t="s">
        <v>306</v>
      </c>
      <c r="E30" s="61" t="s">
        <v>263</v>
      </c>
      <c r="F30" s="53" t="s">
        <v>3</v>
      </c>
      <c r="G30" s="55">
        <v>3</v>
      </c>
      <c r="H30" s="53">
        <f t="shared" si="1"/>
        <v>15</v>
      </c>
      <c r="I30" s="53"/>
      <c r="J30" s="56"/>
      <c r="K30" s="57"/>
      <c r="L30" s="58"/>
      <c r="M30" s="6"/>
    </row>
    <row r="31" spans="1:13" ht="39.950000000000003" customHeight="1" thickTop="1" thickBot="1" x14ac:dyDescent="0.3">
      <c r="A31" s="6"/>
      <c r="B31" s="53">
        <f t="shared" si="0"/>
        <v>12</v>
      </c>
      <c r="C31" s="54" t="s">
        <v>207</v>
      </c>
      <c r="D31" s="54" t="s">
        <v>307</v>
      </c>
      <c r="E31" s="54" t="s">
        <v>208</v>
      </c>
      <c r="F31" s="55" t="s">
        <v>3</v>
      </c>
      <c r="G31" s="55">
        <v>1</v>
      </c>
      <c r="H31" s="53">
        <f t="shared" si="1"/>
        <v>5</v>
      </c>
      <c r="I31" s="53"/>
      <c r="J31" s="56"/>
      <c r="K31" s="57"/>
      <c r="L31" s="58"/>
      <c r="M31" s="6"/>
    </row>
    <row r="32" spans="1:13" ht="39.950000000000003" customHeight="1" thickTop="1" thickBot="1" x14ac:dyDescent="0.3">
      <c r="A32" s="6"/>
      <c r="B32" s="53">
        <f t="shared" si="0"/>
        <v>13</v>
      </c>
      <c r="C32" s="54" t="s">
        <v>478</v>
      </c>
      <c r="D32" s="54"/>
      <c r="E32" s="54" t="s">
        <v>210</v>
      </c>
      <c r="F32" s="55" t="s">
        <v>3</v>
      </c>
      <c r="G32" s="55">
        <v>1</v>
      </c>
      <c r="H32" s="53">
        <f t="shared" si="1"/>
        <v>5</v>
      </c>
      <c r="I32" s="53"/>
      <c r="J32" s="56"/>
      <c r="K32" s="57"/>
      <c r="L32" s="58"/>
      <c r="M32" s="6"/>
    </row>
    <row r="33" spans="1:13" ht="39.950000000000003" customHeight="1" thickTop="1" thickBot="1" x14ac:dyDescent="0.3">
      <c r="A33" s="6"/>
      <c r="B33" s="53">
        <f t="shared" si="0"/>
        <v>14</v>
      </c>
      <c r="C33" s="54" t="s">
        <v>28</v>
      </c>
      <c r="D33" s="54"/>
      <c r="E33" s="54"/>
      <c r="F33" s="55" t="s">
        <v>3</v>
      </c>
      <c r="G33" s="55">
        <v>1</v>
      </c>
      <c r="H33" s="53">
        <f t="shared" si="1"/>
        <v>5</v>
      </c>
      <c r="I33" s="53"/>
      <c r="J33" s="56"/>
      <c r="K33" s="57"/>
      <c r="L33" s="58"/>
      <c r="M33" s="6"/>
    </row>
    <row r="34" spans="1:13" ht="20.100000000000001" customHeight="1" thickTop="1" thickBot="1" x14ac:dyDescent="0.3">
      <c r="A34" s="6"/>
      <c r="B34" s="96" t="s">
        <v>454</v>
      </c>
      <c r="C34" s="97"/>
      <c r="D34" s="97"/>
      <c r="E34" s="97"/>
      <c r="F34" s="97"/>
      <c r="G34" s="98"/>
      <c r="H34" s="96" t="s">
        <v>455</v>
      </c>
      <c r="I34" s="97"/>
      <c r="J34" s="97"/>
      <c r="K34" s="97"/>
      <c r="L34" s="98"/>
      <c r="M34" s="6"/>
    </row>
    <row r="35" spans="1:13" ht="39.75" thickTop="1" thickBot="1" x14ac:dyDescent="0.3">
      <c r="A35" s="6"/>
      <c r="B35" s="8" t="s">
        <v>0</v>
      </c>
      <c r="C35" s="8" t="s">
        <v>167</v>
      </c>
      <c r="D35" s="8" t="s">
        <v>168</v>
      </c>
      <c r="E35" s="8" t="s">
        <v>169</v>
      </c>
      <c r="F35" s="8" t="s">
        <v>170</v>
      </c>
      <c r="G35" s="8" t="s">
        <v>172</v>
      </c>
      <c r="H35" s="9" t="s">
        <v>447</v>
      </c>
      <c r="I35" s="9" t="s">
        <v>448</v>
      </c>
      <c r="J35" s="9" t="s">
        <v>449</v>
      </c>
      <c r="K35" s="51" t="s">
        <v>450</v>
      </c>
      <c r="L35" s="9" t="s">
        <v>451</v>
      </c>
      <c r="M35" s="6"/>
    </row>
    <row r="36" spans="1:13" ht="93" customHeight="1" thickTop="1" thickBot="1" x14ac:dyDescent="0.3">
      <c r="A36" s="6"/>
      <c r="B36" s="62">
        <v>1</v>
      </c>
      <c r="C36" s="79" t="s">
        <v>489</v>
      </c>
      <c r="D36" s="79" t="s">
        <v>490</v>
      </c>
      <c r="E36" s="79" t="s">
        <v>491</v>
      </c>
      <c r="F36" s="53" t="s">
        <v>3</v>
      </c>
      <c r="G36" s="53">
        <v>1</v>
      </c>
      <c r="H36" s="53">
        <v>5</v>
      </c>
      <c r="I36" s="64"/>
      <c r="J36" s="64"/>
      <c r="K36" s="65"/>
      <c r="L36" s="65"/>
      <c r="M36" s="6"/>
    </row>
    <row r="37" spans="1:13" ht="70.5" customHeight="1" thickTop="1" thickBot="1" x14ac:dyDescent="0.3">
      <c r="A37" s="6"/>
      <c r="B37" s="63">
        <v>2</v>
      </c>
      <c r="C37" s="79" t="s">
        <v>13</v>
      </c>
      <c r="D37" s="79" t="s">
        <v>320</v>
      </c>
      <c r="E37" s="79" t="s">
        <v>222</v>
      </c>
      <c r="F37" s="64" t="s">
        <v>3</v>
      </c>
      <c r="G37" s="64">
        <v>1</v>
      </c>
      <c r="H37" s="53">
        <v>5</v>
      </c>
      <c r="I37" s="64"/>
      <c r="J37" s="64"/>
      <c r="K37" s="65"/>
      <c r="L37" s="65"/>
      <c r="M37" s="6"/>
    </row>
    <row r="38" spans="1:13" ht="39.950000000000003" customHeight="1" thickTop="1" thickBot="1" x14ac:dyDescent="0.3">
      <c r="A38" s="6"/>
      <c r="B38" s="53">
        <v>3</v>
      </c>
      <c r="C38" s="79" t="s">
        <v>14</v>
      </c>
      <c r="D38" s="79" t="s">
        <v>321</v>
      </c>
      <c r="E38" s="79" t="s">
        <v>322</v>
      </c>
      <c r="F38" s="55" t="s">
        <v>3</v>
      </c>
      <c r="G38" s="55">
        <v>1</v>
      </c>
      <c r="H38" s="53">
        <f t="shared" ref="H38" si="2">G38*$D$12</f>
        <v>5</v>
      </c>
      <c r="I38" s="53"/>
      <c r="J38" s="56"/>
      <c r="K38" s="56"/>
      <c r="L38" s="56"/>
      <c r="M38" s="6"/>
    </row>
    <row r="39" spans="1:13" ht="20.100000000000001" customHeight="1" thickTop="1" thickBot="1" x14ac:dyDescent="0.3">
      <c r="A39" s="6"/>
      <c r="B39" s="96" t="s">
        <v>456</v>
      </c>
      <c r="C39" s="97"/>
      <c r="D39" s="97"/>
      <c r="E39" s="97"/>
      <c r="F39" s="97"/>
      <c r="G39" s="98"/>
      <c r="H39" s="99" t="s">
        <v>457</v>
      </c>
      <c r="I39" s="99"/>
      <c r="J39" s="99"/>
      <c r="K39" s="99"/>
      <c r="L39" s="99"/>
      <c r="M39" s="6"/>
    </row>
    <row r="40" spans="1:13" ht="39.950000000000003" customHeight="1" thickTop="1" thickBot="1" x14ac:dyDescent="0.3">
      <c r="A40" s="6"/>
      <c r="B40" s="8" t="s">
        <v>0</v>
      </c>
      <c r="C40" s="8" t="s">
        <v>167</v>
      </c>
      <c r="D40" s="8" t="s">
        <v>168</v>
      </c>
      <c r="E40" s="8" t="s">
        <v>169</v>
      </c>
      <c r="F40" s="8" t="s">
        <v>170</v>
      </c>
      <c r="G40" s="8" t="s">
        <v>172</v>
      </c>
      <c r="H40" s="9" t="s">
        <v>447</v>
      </c>
      <c r="I40" s="9" t="s">
        <v>448</v>
      </c>
      <c r="J40" s="9" t="s">
        <v>449</v>
      </c>
      <c r="K40" s="51" t="s">
        <v>450</v>
      </c>
      <c r="L40" s="9" t="s">
        <v>451</v>
      </c>
      <c r="M40" s="6"/>
    </row>
    <row r="41" spans="1:13" s="76" customFormat="1" ht="39.950000000000003" customHeight="1" thickTop="1" thickBot="1" x14ac:dyDescent="0.3">
      <c r="A41" s="77"/>
      <c r="B41" s="8">
        <v>1</v>
      </c>
      <c r="C41" s="83" t="s">
        <v>494</v>
      </c>
      <c r="D41" s="8"/>
      <c r="E41" s="8"/>
      <c r="F41" s="80" t="s">
        <v>3</v>
      </c>
      <c r="G41" s="80">
        <v>1</v>
      </c>
      <c r="H41" s="80">
        <v>5</v>
      </c>
      <c r="I41" s="85"/>
      <c r="J41" s="85"/>
      <c r="K41" s="86"/>
      <c r="L41" s="85"/>
      <c r="M41" s="77"/>
    </row>
    <row r="42" spans="1:13" ht="39.950000000000003" customHeight="1" thickTop="1" thickBot="1" x14ac:dyDescent="0.3">
      <c r="A42" s="6"/>
      <c r="B42" s="53">
        <v>2</v>
      </c>
      <c r="C42" s="83" t="s">
        <v>492</v>
      </c>
      <c r="D42" s="83"/>
      <c r="E42" s="83"/>
      <c r="F42" s="80" t="s">
        <v>3</v>
      </c>
      <c r="G42" s="80">
        <v>1</v>
      </c>
      <c r="H42" s="80">
        <v>5</v>
      </c>
      <c r="I42" s="78"/>
      <c r="J42" s="56"/>
      <c r="K42" s="56"/>
      <c r="L42" s="56"/>
      <c r="M42" s="6"/>
    </row>
    <row r="43" spans="1:13" s="76" customFormat="1" ht="39.950000000000003" customHeight="1" thickTop="1" thickBot="1" x14ac:dyDescent="0.3">
      <c r="A43" s="77"/>
      <c r="B43" s="78">
        <v>3</v>
      </c>
      <c r="C43" s="83" t="s">
        <v>24</v>
      </c>
      <c r="D43" s="83"/>
      <c r="E43" s="83"/>
      <c r="F43" s="80" t="s">
        <v>3</v>
      </c>
      <c r="G43" s="80">
        <v>1</v>
      </c>
      <c r="H43" s="80">
        <v>5</v>
      </c>
      <c r="I43" s="78"/>
      <c r="J43" s="56"/>
      <c r="K43" s="56"/>
      <c r="L43" s="56"/>
      <c r="M43" s="77"/>
    </row>
    <row r="44" spans="1:13" ht="39.950000000000003" customHeight="1" thickTop="1" thickBot="1" x14ac:dyDescent="0.3">
      <c r="A44" s="6"/>
      <c r="B44" s="53">
        <v>4</v>
      </c>
      <c r="C44" s="82" t="s">
        <v>25</v>
      </c>
      <c r="D44" s="82"/>
      <c r="E44" s="82"/>
      <c r="F44" s="80" t="s">
        <v>3</v>
      </c>
      <c r="G44" s="81">
        <v>1</v>
      </c>
      <c r="H44" s="80">
        <v>5</v>
      </c>
      <c r="I44" s="78"/>
      <c r="J44" s="56"/>
      <c r="K44" s="66"/>
      <c r="L44" s="56"/>
      <c r="M44" s="6"/>
    </row>
    <row r="45" spans="1:13" ht="39.950000000000003" customHeight="1" thickTop="1" thickBot="1" x14ac:dyDescent="0.3">
      <c r="A45" s="6"/>
      <c r="B45" s="53">
        <v>5</v>
      </c>
      <c r="C45" s="82" t="s">
        <v>26</v>
      </c>
      <c r="D45" s="82"/>
      <c r="E45" s="82"/>
      <c r="F45" s="80" t="s">
        <v>3</v>
      </c>
      <c r="G45" s="81">
        <v>1</v>
      </c>
      <c r="H45" s="80">
        <v>5</v>
      </c>
      <c r="I45" s="78"/>
      <c r="J45" s="56"/>
      <c r="K45" s="56"/>
      <c r="L45" s="56"/>
      <c r="M45" s="6"/>
    </row>
    <row r="46" spans="1:13" ht="39.950000000000003" customHeight="1" thickTop="1" thickBot="1" x14ac:dyDescent="0.3">
      <c r="A46" s="6"/>
      <c r="B46" s="53">
        <v>6</v>
      </c>
      <c r="C46" s="82" t="s">
        <v>27</v>
      </c>
      <c r="D46" s="82"/>
      <c r="E46" s="82"/>
      <c r="F46" s="80" t="s">
        <v>3</v>
      </c>
      <c r="G46" s="81">
        <v>1</v>
      </c>
      <c r="H46" s="80">
        <v>5</v>
      </c>
      <c r="I46" s="78"/>
      <c r="J46" s="56"/>
      <c r="K46" s="56"/>
      <c r="L46" s="56"/>
      <c r="M46" s="6"/>
    </row>
    <row r="47" spans="1:13" ht="20.100000000000001" customHeight="1" thickTop="1" thickBot="1" x14ac:dyDescent="0.3">
      <c r="A47" s="6"/>
      <c r="B47" s="96" t="s">
        <v>459</v>
      </c>
      <c r="C47" s="97"/>
      <c r="D47" s="97"/>
      <c r="E47" s="97"/>
      <c r="F47" s="97"/>
      <c r="G47" s="98"/>
      <c r="H47" s="99" t="s">
        <v>477</v>
      </c>
      <c r="I47" s="99"/>
      <c r="J47" s="99"/>
      <c r="K47" s="99"/>
      <c r="L47" s="99"/>
      <c r="M47" s="6"/>
    </row>
    <row r="48" spans="1:13" ht="39.950000000000003" customHeight="1" thickTop="1" thickBot="1" x14ac:dyDescent="0.3">
      <c r="A48" s="6"/>
      <c r="B48" s="8" t="s">
        <v>0</v>
      </c>
      <c r="C48" s="8" t="s">
        <v>167</v>
      </c>
      <c r="D48" s="8" t="s">
        <v>168</v>
      </c>
      <c r="E48" s="8" t="s">
        <v>169</v>
      </c>
      <c r="F48" s="8" t="s">
        <v>170</v>
      </c>
      <c r="G48" s="8" t="s">
        <v>172</v>
      </c>
      <c r="H48" s="9" t="s">
        <v>447</v>
      </c>
      <c r="I48" s="9" t="s">
        <v>448</v>
      </c>
      <c r="J48" s="9" t="s">
        <v>449</v>
      </c>
      <c r="K48" s="51" t="s">
        <v>450</v>
      </c>
      <c r="L48" s="9" t="s">
        <v>451</v>
      </c>
      <c r="M48" s="6"/>
    </row>
    <row r="49" spans="1:13" s="50" customFormat="1" ht="39.950000000000003" customHeight="1" thickTop="1" thickBot="1" x14ac:dyDescent="0.3">
      <c r="A49" s="6"/>
      <c r="B49" s="55">
        <f>ROW(A1)</f>
        <v>1</v>
      </c>
      <c r="C49" s="54" t="s">
        <v>211</v>
      </c>
      <c r="D49" s="54" t="s">
        <v>310</v>
      </c>
      <c r="E49" s="54" t="s">
        <v>212</v>
      </c>
      <c r="F49" s="55" t="s">
        <v>31</v>
      </c>
      <c r="G49" s="55">
        <v>1</v>
      </c>
      <c r="H49" s="53">
        <f>G49*$D$12</f>
        <v>5</v>
      </c>
      <c r="I49" s="53"/>
      <c r="J49" s="56"/>
      <c r="K49" s="56"/>
      <c r="L49" s="56"/>
      <c r="M49" s="6"/>
    </row>
    <row r="50" spans="1:13" ht="20.100000000000001" customHeight="1" thickTop="1" thickBot="1" x14ac:dyDescent="0.3">
      <c r="A50" s="6"/>
      <c r="B50" s="96" t="s">
        <v>466</v>
      </c>
      <c r="C50" s="97"/>
      <c r="D50" s="97"/>
      <c r="E50" s="97"/>
      <c r="F50" s="97"/>
      <c r="G50" s="98"/>
      <c r="H50" s="99" t="s">
        <v>467</v>
      </c>
      <c r="I50" s="99"/>
      <c r="J50" s="99"/>
      <c r="K50" s="99"/>
      <c r="L50" s="99"/>
      <c r="M50" s="6"/>
    </row>
    <row r="51" spans="1:13" ht="39.950000000000003" customHeight="1" thickTop="1" thickBot="1" x14ac:dyDescent="0.3">
      <c r="A51" s="6"/>
      <c r="B51" s="8" t="s">
        <v>0</v>
      </c>
      <c r="C51" s="8" t="s">
        <v>167</v>
      </c>
      <c r="D51" s="8" t="s">
        <v>168</v>
      </c>
      <c r="E51" s="8" t="s">
        <v>169</v>
      </c>
      <c r="F51" s="8" t="s">
        <v>170</v>
      </c>
      <c r="G51" s="8" t="s">
        <v>172</v>
      </c>
      <c r="H51" s="9" t="s">
        <v>447</v>
      </c>
      <c r="I51" s="9" t="s">
        <v>448</v>
      </c>
      <c r="J51" s="9" t="s">
        <v>449</v>
      </c>
      <c r="K51" s="51" t="s">
        <v>450</v>
      </c>
      <c r="L51" s="9" t="s">
        <v>451</v>
      </c>
      <c r="M51" s="6"/>
    </row>
    <row r="52" spans="1:13" ht="39.950000000000003" customHeight="1" thickTop="1" thickBot="1" x14ac:dyDescent="0.3">
      <c r="A52" s="6"/>
      <c r="B52" s="62">
        <v>1</v>
      </c>
      <c r="C52" s="82" t="s">
        <v>483</v>
      </c>
      <c r="D52" s="67"/>
      <c r="E52" s="67" t="s">
        <v>462</v>
      </c>
      <c r="F52" s="53" t="s">
        <v>3</v>
      </c>
      <c r="G52" s="53">
        <v>2</v>
      </c>
      <c r="H52" s="53">
        <f>G52*$D$12</f>
        <v>10</v>
      </c>
      <c r="I52" s="64"/>
      <c r="J52" s="64"/>
      <c r="K52" s="65"/>
      <c r="L52" s="65"/>
      <c r="M52" s="6"/>
    </row>
    <row r="53" spans="1:13" ht="39.950000000000003" customHeight="1" thickTop="1" thickBot="1" x14ac:dyDescent="0.3">
      <c r="A53" s="6"/>
      <c r="B53" s="53">
        <f>ROW(A2)</f>
        <v>2</v>
      </c>
      <c r="C53" s="54" t="s">
        <v>23</v>
      </c>
      <c r="D53" s="54" t="s">
        <v>312</v>
      </c>
      <c r="E53" s="54" t="s">
        <v>311</v>
      </c>
      <c r="F53" s="53" t="s">
        <v>3</v>
      </c>
      <c r="G53" s="55">
        <v>1</v>
      </c>
      <c r="H53" s="53">
        <f t="shared" ref="H53:H56" si="3">G53*$D$12</f>
        <v>5</v>
      </c>
      <c r="I53" s="53"/>
      <c r="J53" s="56"/>
      <c r="K53" s="56"/>
      <c r="L53" s="56"/>
      <c r="M53" s="6"/>
    </row>
    <row r="54" spans="1:13" ht="50.25" customHeight="1" thickTop="1" thickBot="1" x14ac:dyDescent="0.3">
      <c r="A54" s="6"/>
      <c r="B54" s="53">
        <f>ROW(A3)</f>
        <v>3</v>
      </c>
      <c r="C54" s="54" t="s">
        <v>484</v>
      </c>
      <c r="D54" s="54"/>
      <c r="E54" s="54" t="s">
        <v>463</v>
      </c>
      <c r="F54" s="53" t="s">
        <v>3</v>
      </c>
      <c r="G54" s="55">
        <v>2</v>
      </c>
      <c r="H54" s="53">
        <f t="shared" si="3"/>
        <v>10</v>
      </c>
      <c r="I54" s="64"/>
      <c r="J54" s="64"/>
      <c r="K54" s="65"/>
      <c r="L54" s="65"/>
      <c r="M54" s="6"/>
    </row>
    <row r="55" spans="1:13" ht="39.950000000000003" customHeight="1" thickTop="1" thickBot="1" x14ac:dyDescent="0.3">
      <c r="A55" s="6"/>
      <c r="B55" s="53">
        <f>ROW(A4)</f>
        <v>4</v>
      </c>
      <c r="C55" s="54" t="s">
        <v>58</v>
      </c>
      <c r="D55" s="54"/>
      <c r="E55" s="54" t="s">
        <v>215</v>
      </c>
      <c r="F55" s="53" t="s">
        <v>3</v>
      </c>
      <c r="G55" s="55">
        <v>1</v>
      </c>
      <c r="H55" s="53">
        <f t="shared" si="3"/>
        <v>5</v>
      </c>
      <c r="I55" s="53"/>
      <c r="J55" s="56"/>
      <c r="K55" s="56"/>
      <c r="L55" s="56"/>
      <c r="M55" s="6"/>
    </row>
    <row r="56" spans="1:13" ht="39.950000000000003" customHeight="1" thickTop="1" thickBot="1" x14ac:dyDescent="0.3">
      <c r="A56" s="6"/>
      <c r="B56" s="53">
        <f>ROW(A5)</f>
        <v>5</v>
      </c>
      <c r="C56" s="54" t="s">
        <v>59</v>
      </c>
      <c r="D56" s="54" t="s">
        <v>313</v>
      </c>
      <c r="E56" s="54" t="s">
        <v>214</v>
      </c>
      <c r="F56" s="53" t="s">
        <v>3</v>
      </c>
      <c r="G56" s="55">
        <v>1</v>
      </c>
      <c r="H56" s="53">
        <f t="shared" si="3"/>
        <v>5</v>
      </c>
      <c r="I56" s="53"/>
      <c r="J56" s="56"/>
      <c r="K56" s="56"/>
      <c r="L56" s="56"/>
      <c r="M56" s="6"/>
    </row>
    <row r="57" spans="1:13" ht="20.100000000000001" customHeight="1" thickTop="1" thickBot="1" x14ac:dyDescent="0.3">
      <c r="A57" s="6"/>
      <c r="B57" s="96" t="s">
        <v>460</v>
      </c>
      <c r="C57" s="97"/>
      <c r="D57" s="97"/>
      <c r="E57" s="97"/>
      <c r="F57" s="97"/>
      <c r="G57" s="98"/>
      <c r="H57" s="99" t="s">
        <v>458</v>
      </c>
      <c r="I57" s="99"/>
      <c r="J57" s="99"/>
      <c r="K57" s="99"/>
      <c r="L57" s="99"/>
      <c r="M57" s="6"/>
    </row>
    <row r="58" spans="1:13" ht="39.950000000000003" customHeight="1" thickTop="1" thickBot="1" x14ac:dyDescent="0.3">
      <c r="A58" s="6"/>
      <c r="B58" s="8" t="s">
        <v>0</v>
      </c>
      <c r="C58" s="8" t="s">
        <v>167</v>
      </c>
      <c r="D58" s="8" t="s">
        <v>168</v>
      </c>
      <c r="E58" s="8" t="s">
        <v>169</v>
      </c>
      <c r="F58" s="8" t="s">
        <v>170</v>
      </c>
      <c r="G58" s="8" t="s">
        <v>172</v>
      </c>
      <c r="H58" s="9" t="s">
        <v>447</v>
      </c>
      <c r="I58" s="9" t="s">
        <v>448</v>
      </c>
      <c r="J58" s="9" t="s">
        <v>449</v>
      </c>
      <c r="K58" s="51" t="s">
        <v>450</v>
      </c>
      <c r="L58" s="9" t="s">
        <v>451</v>
      </c>
      <c r="M58" s="6"/>
    </row>
    <row r="59" spans="1:13" s="50" customFormat="1" ht="39.950000000000003" customHeight="1" thickTop="1" thickBot="1" x14ac:dyDescent="0.3">
      <c r="A59" s="6"/>
      <c r="B59" s="55">
        <f t="shared" ref="B59:B64" si="4">ROW(A1)</f>
        <v>1</v>
      </c>
      <c r="C59" s="54" t="s">
        <v>15</v>
      </c>
      <c r="D59" s="54" t="s">
        <v>314</v>
      </c>
      <c r="E59" s="54" t="s">
        <v>216</v>
      </c>
      <c r="F59" s="55" t="s">
        <v>3</v>
      </c>
      <c r="G59" s="55">
        <v>2</v>
      </c>
      <c r="H59" s="53">
        <f>G59*$D$12</f>
        <v>10</v>
      </c>
      <c r="I59" s="53"/>
      <c r="J59" s="56"/>
      <c r="K59" s="57"/>
      <c r="L59" s="53"/>
      <c r="M59" s="6"/>
    </row>
    <row r="60" spans="1:13" s="50" customFormat="1" ht="39.950000000000003" customHeight="1" thickTop="1" thickBot="1" x14ac:dyDescent="0.3">
      <c r="A60" s="6"/>
      <c r="B60" s="55">
        <f t="shared" si="4"/>
        <v>2</v>
      </c>
      <c r="C60" s="54" t="s">
        <v>443</v>
      </c>
      <c r="D60" s="54" t="s">
        <v>315</v>
      </c>
      <c r="E60" s="54" t="s">
        <v>217</v>
      </c>
      <c r="F60" s="55" t="s">
        <v>3</v>
      </c>
      <c r="G60" s="55">
        <v>2</v>
      </c>
      <c r="H60" s="53">
        <f t="shared" ref="H60:H64" si="5">G60*$D$12</f>
        <v>10</v>
      </c>
      <c r="I60" s="53"/>
      <c r="J60" s="56"/>
      <c r="K60" s="57"/>
      <c r="L60" s="53"/>
      <c r="M60" s="6"/>
    </row>
    <row r="61" spans="1:13" s="50" customFormat="1" ht="39.950000000000003" customHeight="1" thickTop="1" thickBot="1" x14ac:dyDescent="0.3">
      <c r="A61" s="6"/>
      <c r="B61" s="55">
        <f t="shared" si="4"/>
        <v>3</v>
      </c>
      <c r="C61" s="54" t="s">
        <v>144</v>
      </c>
      <c r="D61" s="54" t="s">
        <v>316</v>
      </c>
      <c r="E61" s="54" t="s">
        <v>219</v>
      </c>
      <c r="F61" s="55" t="s">
        <v>3</v>
      </c>
      <c r="G61" s="55">
        <v>2</v>
      </c>
      <c r="H61" s="53">
        <f t="shared" si="5"/>
        <v>10</v>
      </c>
      <c r="I61" s="53"/>
      <c r="J61" s="56"/>
      <c r="K61" s="57"/>
      <c r="L61" s="53"/>
      <c r="M61" s="6"/>
    </row>
    <row r="62" spans="1:13" s="50" customFormat="1" ht="39.950000000000003" customHeight="1" thickTop="1" thickBot="1" x14ac:dyDescent="0.3">
      <c r="A62" s="6"/>
      <c r="B62" s="53">
        <f t="shared" si="4"/>
        <v>4</v>
      </c>
      <c r="C62" s="61" t="s">
        <v>145</v>
      </c>
      <c r="D62" s="61" t="s">
        <v>318</v>
      </c>
      <c r="E62" s="61" t="s">
        <v>218</v>
      </c>
      <c r="F62" s="53" t="s">
        <v>16</v>
      </c>
      <c r="G62" s="53">
        <v>1</v>
      </c>
      <c r="H62" s="53">
        <f t="shared" si="5"/>
        <v>5</v>
      </c>
      <c r="I62" s="53"/>
      <c r="J62" s="68"/>
      <c r="K62" s="57"/>
      <c r="L62" s="53"/>
      <c r="M62" s="6"/>
    </row>
    <row r="63" spans="1:13" ht="39.950000000000003" customHeight="1" thickTop="1" thickBot="1" x14ac:dyDescent="0.3">
      <c r="A63" s="6"/>
      <c r="B63" s="55">
        <f t="shared" si="4"/>
        <v>5</v>
      </c>
      <c r="C63" s="54" t="s">
        <v>21</v>
      </c>
      <c r="D63" s="54" t="s">
        <v>317</v>
      </c>
      <c r="E63" s="54" t="s">
        <v>220</v>
      </c>
      <c r="F63" s="55" t="s">
        <v>171</v>
      </c>
      <c r="G63" s="55">
        <v>2</v>
      </c>
      <c r="H63" s="53">
        <f t="shared" si="5"/>
        <v>10</v>
      </c>
      <c r="I63" s="53"/>
      <c r="J63" s="56"/>
      <c r="K63" s="57"/>
      <c r="L63" s="53"/>
      <c r="M63" s="6"/>
    </row>
    <row r="64" spans="1:13" s="50" customFormat="1" ht="39.950000000000003" customHeight="1" thickTop="1" thickBot="1" x14ac:dyDescent="0.3">
      <c r="A64" s="6"/>
      <c r="B64" s="55">
        <f t="shared" si="4"/>
        <v>6</v>
      </c>
      <c r="C64" s="54" t="s">
        <v>17</v>
      </c>
      <c r="D64" s="54" t="s">
        <v>319</v>
      </c>
      <c r="E64" s="54" t="s">
        <v>221</v>
      </c>
      <c r="F64" s="55" t="s">
        <v>3</v>
      </c>
      <c r="G64" s="55">
        <v>2</v>
      </c>
      <c r="H64" s="53">
        <f t="shared" si="5"/>
        <v>10</v>
      </c>
      <c r="I64" s="53"/>
      <c r="J64" s="56"/>
      <c r="K64" s="57"/>
      <c r="L64" s="53"/>
      <c r="M64" s="6"/>
    </row>
    <row r="65" spans="1:13" ht="20.100000000000001" customHeight="1" thickTop="1" thickBot="1" x14ac:dyDescent="0.3">
      <c r="A65" s="6"/>
      <c r="B65" s="99" t="s">
        <v>164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6"/>
    </row>
    <row r="66" spans="1:13" ht="20.100000000000001" customHeight="1" thickTop="1" thickBot="1" x14ac:dyDescent="0.3">
      <c r="A66" s="6"/>
      <c r="B66" s="8" t="s">
        <v>0</v>
      </c>
      <c r="C66" s="100" t="s">
        <v>180</v>
      </c>
      <c r="D66" s="101"/>
      <c r="E66" s="101"/>
      <c r="F66" s="101"/>
      <c r="G66" s="102"/>
      <c r="H66" s="93" t="s">
        <v>173</v>
      </c>
      <c r="I66" s="94"/>
      <c r="J66" s="94"/>
      <c r="K66" s="94"/>
      <c r="L66" s="95"/>
      <c r="M66" s="6"/>
    </row>
    <row r="67" spans="1:13" ht="20.100000000000001" customHeight="1" thickTop="1" thickBot="1" x14ac:dyDescent="0.3">
      <c r="A67" s="6"/>
      <c r="B67" s="8">
        <f>ROW(A1)</f>
        <v>1</v>
      </c>
      <c r="C67" s="103" t="s">
        <v>234</v>
      </c>
      <c r="D67" s="104"/>
      <c r="E67" s="104"/>
      <c r="F67" s="104"/>
      <c r="G67" s="105"/>
      <c r="H67" s="106"/>
      <c r="I67" s="107"/>
      <c r="J67" s="107"/>
      <c r="K67" s="107"/>
      <c r="L67" s="108"/>
      <c r="M67" s="6"/>
    </row>
    <row r="68" spans="1:13" ht="20.100000000000001" customHeight="1" thickTop="1" thickBot="1" x14ac:dyDescent="0.3">
      <c r="A68" s="6"/>
      <c r="B68" s="8">
        <f>ROW(A2)</f>
        <v>2</v>
      </c>
      <c r="C68" s="103" t="s">
        <v>213</v>
      </c>
      <c r="D68" s="104"/>
      <c r="E68" s="104"/>
      <c r="F68" s="104"/>
      <c r="G68" s="105"/>
      <c r="H68" s="106" t="s">
        <v>18</v>
      </c>
      <c r="I68" s="107"/>
      <c r="J68" s="107"/>
      <c r="K68" s="107"/>
      <c r="L68" s="108"/>
      <c r="M68" s="6"/>
    </row>
    <row r="69" spans="1:13" ht="20.100000000000001" customHeight="1" thickTop="1" thickBot="1" x14ac:dyDescent="0.3">
      <c r="A69" s="6"/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6"/>
    </row>
    <row r="70" spans="1:13" ht="20.100000000000001" customHeight="1" thickTop="1" thickBot="1" x14ac:dyDescent="0.3">
      <c r="A70" s="6"/>
      <c r="B70" s="42"/>
      <c r="C70" s="31"/>
      <c r="D70" s="31"/>
      <c r="E70" s="31"/>
      <c r="F70" s="31"/>
      <c r="G70" s="31"/>
      <c r="H70" s="31"/>
      <c r="I70" s="31"/>
      <c r="J70" s="31"/>
      <c r="K70" s="31"/>
      <c r="L70" s="43"/>
      <c r="M70" s="6"/>
    </row>
    <row r="71" spans="1:13" ht="20.100000000000001" customHeight="1" thickTop="1" thickBot="1" x14ac:dyDescent="0.3">
      <c r="A71" s="6"/>
      <c r="B71" s="42"/>
      <c r="C71" s="31"/>
      <c r="D71" s="31"/>
      <c r="E71" s="31"/>
      <c r="F71" s="31"/>
      <c r="G71" s="31"/>
      <c r="H71" s="31"/>
      <c r="I71" s="31"/>
      <c r="J71" s="31"/>
      <c r="K71" s="31"/>
      <c r="L71" s="43"/>
      <c r="M71" s="6"/>
    </row>
    <row r="72" spans="1:13" ht="20.100000000000001" customHeight="1" thickTop="1" thickBot="1" x14ac:dyDescent="0.3">
      <c r="A72" s="6"/>
      <c r="B72" s="113" t="s">
        <v>464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M72" s="6"/>
    </row>
    <row r="73" spans="1:13" ht="20.100000000000001" customHeight="1" thickTop="1" thickBot="1" x14ac:dyDescent="0.3">
      <c r="A73" s="6"/>
      <c r="B73" s="96" t="s">
        <v>453</v>
      </c>
      <c r="C73" s="97"/>
      <c r="D73" s="97"/>
      <c r="E73" s="97"/>
      <c r="F73" s="97"/>
      <c r="G73" s="97"/>
      <c r="H73" s="97"/>
      <c r="I73" s="97"/>
      <c r="J73" s="97"/>
      <c r="K73" s="97"/>
      <c r="L73" s="98"/>
      <c r="M73" s="6"/>
    </row>
    <row r="74" spans="1:13" ht="39.950000000000003" customHeight="1" thickTop="1" thickBot="1" x14ac:dyDescent="0.3">
      <c r="A74" s="6"/>
      <c r="B74" s="8" t="s">
        <v>0</v>
      </c>
      <c r="C74" s="8" t="s">
        <v>167</v>
      </c>
      <c r="D74" s="8" t="s">
        <v>168</v>
      </c>
      <c r="E74" s="8" t="s">
        <v>169</v>
      </c>
      <c r="F74" s="8" t="s">
        <v>170</v>
      </c>
      <c r="G74" s="8" t="s">
        <v>172</v>
      </c>
      <c r="H74" s="9" t="s">
        <v>447</v>
      </c>
      <c r="I74" s="9" t="s">
        <v>448</v>
      </c>
      <c r="J74" s="9" t="s">
        <v>449</v>
      </c>
      <c r="K74" s="51" t="s">
        <v>450</v>
      </c>
      <c r="L74" s="9" t="s">
        <v>451</v>
      </c>
      <c r="M74" s="6"/>
    </row>
    <row r="75" spans="1:13" ht="95.25" customHeight="1" thickTop="1" thickBot="1" x14ac:dyDescent="0.3">
      <c r="A75" s="6"/>
      <c r="B75" s="53">
        <f>ROW(A1)</f>
        <v>1</v>
      </c>
      <c r="C75" s="54" t="s">
        <v>2</v>
      </c>
      <c r="D75" s="61" t="s">
        <v>323</v>
      </c>
      <c r="E75" s="61" t="s">
        <v>223</v>
      </c>
      <c r="F75" s="53" t="s">
        <v>3</v>
      </c>
      <c r="G75" s="55" t="s">
        <v>465</v>
      </c>
      <c r="H75" s="53">
        <v>2</v>
      </c>
      <c r="I75" s="53"/>
      <c r="J75" s="56"/>
      <c r="K75" s="57"/>
      <c r="L75" s="53"/>
      <c r="M75" s="6"/>
    </row>
    <row r="76" spans="1:13" ht="149.44999999999999" customHeight="1" thickTop="1" thickBot="1" x14ac:dyDescent="0.3">
      <c r="A76" s="6"/>
      <c r="B76" s="53">
        <f>B75+1</f>
        <v>2</v>
      </c>
      <c r="C76" s="54" t="s">
        <v>4</v>
      </c>
      <c r="D76" s="54" t="s">
        <v>324</v>
      </c>
      <c r="E76" s="54" t="s">
        <v>232</v>
      </c>
      <c r="F76" s="55" t="s">
        <v>3</v>
      </c>
      <c r="G76" s="55" t="s">
        <v>465</v>
      </c>
      <c r="H76" s="53">
        <v>3</v>
      </c>
      <c r="I76" s="53"/>
      <c r="J76" s="56"/>
      <c r="K76" s="57"/>
      <c r="L76" s="57"/>
      <c r="M76" s="6"/>
    </row>
    <row r="77" spans="1:13" ht="80.099999999999994" customHeight="1" thickTop="1" thickBot="1" x14ac:dyDescent="0.3">
      <c r="A77" s="6"/>
      <c r="B77" s="53">
        <f t="shared" ref="B77:B80" si="6">B76+1</f>
        <v>3</v>
      </c>
      <c r="C77" s="54" t="s">
        <v>5</v>
      </c>
      <c r="D77" s="54" t="s">
        <v>325</v>
      </c>
      <c r="E77" s="54" t="s">
        <v>224</v>
      </c>
      <c r="F77" s="55" t="s">
        <v>3</v>
      </c>
      <c r="G77" s="55" t="s">
        <v>465</v>
      </c>
      <c r="H77" s="55">
        <f>H76</f>
        <v>3</v>
      </c>
      <c r="I77" s="53"/>
      <c r="J77" s="55"/>
      <c r="K77" s="55"/>
      <c r="L77" s="57"/>
      <c r="M77" s="6"/>
    </row>
    <row r="78" spans="1:13" ht="39.950000000000003" customHeight="1" thickTop="1" thickBot="1" x14ac:dyDescent="0.3">
      <c r="A78" s="6"/>
      <c r="B78" s="53">
        <f t="shared" si="6"/>
        <v>4</v>
      </c>
      <c r="C78" s="54" t="s">
        <v>19</v>
      </c>
      <c r="D78" s="54" t="s">
        <v>326</v>
      </c>
      <c r="E78" s="54" t="s">
        <v>225</v>
      </c>
      <c r="F78" s="55" t="s">
        <v>3</v>
      </c>
      <c r="G78" s="55" t="s">
        <v>465</v>
      </c>
      <c r="H78" s="53">
        <v>2</v>
      </c>
      <c r="I78" s="53"/>
      <c r="J78" s="56"/>
      <c r="K78" s="57"/>
      <c r="L78" s="53"/>
      <c r="M78" s="6"/>
    </row>
    <row r="79" spans="1:13" ht="80.099999999999994" customHeight="1" thickTop="1" thickBot="1" x14ac:dyDescent="0.3">
      <c r="A79" s="6"/>
      <c r="B79" s="53">
        <f t="shared" si="6"/>
        <v>5</v>
      </c>
      <c r="C79" s="54" t="s">
        <v>20</v>
      </c>
      <c r="D79" s="54" t="s">
        <v>327</v>
      </c>
      <c r="E79" s="54" t="s">
        <v>226</v>
      </c>
      <c r="F79" s="55" t="s">
        <v>3</v>
      </c>
      <c r="G79" s="55" t="s">
        <v>465</v>
      </c>
      <c r="H79" s="53">
        <v>1</v>
      </c>
      <c r="I79" s="53"/>
      <c r="J79" s="56"/>
      <c r="K79" s="57"/>
      <c r="L79" s="53"/>
      <c r="M79" s="6"/>
    </row>
    <row r="80" spans="1:13" ht="39.950000000000003" customHeight="1" thickTop="1" thickBot="1" x14ac:dyDescent="0.3">
      <c r="A80" s="6"/>
      <c r="B80" s="53">
        <f t="shared" si="6"/>
        <v>6</v>
      </c>
      <c r="C80" s="54" t="s">
        <v>146</v>
      </c>
      <c r="D80" s="54" t="s">
        <v>328</v>
      </c>
      <c r="E80" s="54" t="s">
        <v>227</v>
      </c>
      <c r="F80" s="55" t="s">
        <v>3</v>
      </c>
      <c r="G80" s="55" t="s">
        <v>465</v>
      </c>
      <c r="H80" s="53">
        <f>6*D12</f>
        <v>30</v>
      </c>
      <c r="I80" s="53"/>
      <c r="J80" s="56"/>
      <c r="K80" s="57"/>
      <c r="L80" s="53"/>
      <c r="M80" s="6"/>
    </row>
    <row r="81" spans="1:13" ht="20.100000000000001" customHeight="1" thickTop="1" thickBot="1" x14ac:dyDescent="0.3">
      <c r="A81" s="6"/>
      <c r="B81" s="96" t="s">
        <v>468</v>
      </c>
      <c r="C81" s="97"/>
      <c r="D81" s="97"/>
      <c r="E81" s="97"/>
      <c r="F81" s="97"/>
      <c r="G81" s="97"/>
      <c r="H81" s="97"/>
      <c r="I81" s="97"/>
      <c r="J81" s="97"/>
      <c r="K81" s="97"/>
      <c r="L81" s="98"/>
      <c r="M81" s="6"/>
    </row>
    <row r="82" spans="1:13" ht="39.950000000000003" customHeight="1" thickTop="1" thickBot="1" x14ac:dyDescent="0.3">
      <c r="A82" s="6"/>
      <c r="B82" s="8" t="s">
        <v>0</v>
      </c>
      <c r="C82" s="8" t="s">
        <v>167</v>
      </c>
      <c r="D82" s="8" t="s">
        <v>168</v>
      </c>
      <c r="E82" s="8" t="s">
        <v>169</v>
      </c>
      <c r="F82" s="8" t="s">
        <v>170</v>
      </c>
      <c r="G82" s="8" t="s">
        <v>172</v>
      </c>
      <c r="H82" s="9" t="s">
        <v>447</v>
      </c>
      <c r="I82" s="9" t="s">
        <v>448</v>
      </c>
      <c r="J82" s="9" t="s">
        <v>449</v>
      </c>
      <c r="K82" s="51" t="s">
        <v>450</v>
      </c>
      <c r="L82" s="9" t="s">
        <v>451</v>
      </c>
      <c r="M82" s="6"/>
    </row>
    <row r="83" spans="1:13" ht="39.950000000000003" customHeight="1" thickTop="1" thickBot="1" x14ac:dyDescent="0.3">
      <c r="A83" s="6"/>
      <c r="B83" s="53">
        <f>ROW(A1)</f>
        <v>1</v>
      </c>
      <c r="C83" s="54" t="s">
        <v>186</v>
      </c>
      <c r="D83" s="54"/>
      <c r="E83" s="54"/>
      <c r="F83" s="55"/>
      <c r="G83" s="55"/>
      <c r="H83" s="53"/>
      <c r="I83" s="53"/>
      <c r="J83" s="69"/>
      <c r="K83" s="57"/>
      <c r="L83" s="58"/>
      <c r="M83" s="6"/>
    </row>
    <row r="84" spans="1:13" ht="20.100000000000001" customHeight="1" thickTop="1" thickBot="1" x14ac:dyDescent="0.3">
      <c r="A84" s="6"/>
      <c r="B84" s="96" t="s">
        <v>469</v>
      </c>
      <c r="C84" s="97"/>
      <c r="D84" s="97"/>
      <c r="E84" s="97"/>
      <c r="F84" s="97"/>
      <c r="G84" s="97"/>
      <c r="H84" s="97"/>
      <c r="I84" s="97"/>
      <c r="J84" s="97"/>
      <c r="K84" s="97"/>
      <c r="L84" s="98"/>
      <c r="M84" s="6"/>
    </row>
    <row r="85" spans="1:13" ht="39.950000000000003" customHeight="1" thickTop="1" thickBot="1" x14ac:dyDescent="0.3">
      <c r="A85" s="6"/>
      <c r="B85" s="8" t="s">
        <v>0</v>
      </c>
      <c r="C85" s="8" t="s">
        <v>167</v>
      </c>
      <c r="D85" s="8" t="s">
        <v>168</v>
      </c>
      <c r="E85" s="8" t="s">
        <v>169</v>
      </c>
      <c r="F85" s="8" t="s">
        <v>170</v>
      </c>
      <c r="G85" s="8" t="s">
        <v>172</v>
      </c>
      <c r="H85" s="9" t="s">
        <v>447</v>
      </c>
      <c r="I85" s="9" t="s">
        <v>448</v>
      </c>
      <c r="J85" s="9" t="s">
        <v>449</v>
      </c>
      <c r="K85" s="51" t="s">
        <v>450</v>
      </c>
      <c r="L85" s="9" t="s">
        <v>451</v>
      </c>
      <c r="M85" s="6"/>
    </row>
    <row r="86" spans="1:13" ht="39.950000000000003" customHeight="1" thickTop="1" thickBot="1" x14ac:dyDescent="0.3">
      <c r="A86" s="6"/>
      <c r="B86" s="62">
        <v>1</v>
      </c>
      <c r="C86" s="67" t="s">
        <v>483</v>
      </c>
      <c r="D86" s="67"/>
      <c r="E86" s="67" t="s">
        <v>462</v>
      </c>
      <c r="F86" s="53" t="s">
        <v>3</v>
      </c>
      <c r="G86" s="53" t="s">
        <v>465</v>
      </c>
      <c r="H86" s="53">
        <v>1</v>
      </c>
      <c r="I86" s="64"/>
      <c r="J86" s="64"/>
      <c r="K86" s="65"/>
      <c r="L86" s="65"/>
      <c r="M86" s="6"/>
    </row>
    <row r="87" spans="1:13" ht="39.950000000000003" customHeight="1" thickTop="1" thickBot="1" x14ac:dyDescent="0.3">
      <c r="A87" s="6"/>
      <c r="B87" s="53">
        <f>ROW(A2)</f>
        <v>2</v>
      </c>
      <c r="C87" s="61" t="s">
        <v>56</v>
      </c>
      <c r="D87" s="54" t="s">
        <v>329</v>
      </c>
      <c r="E87" s="54" t="s">
        <v>231</v>
      </c>
      <c r="F87" s="55" t="s">
        <v>3</v>
      </c>
      <c r="G87" s="55"/>
      <c r="H87" s="53">
        <v>2</v>
      </c>
      <c r="I87" s="53"/>
      <c r="J87" s="56"/>
      <c r="K87" s="57"/>
      <c r="L87" s="53"/>
      <c r="M87" s="6"/>
    </row>
    <row r="88" spans="1:13" ht="20.100000000000001" customHeight="1" thickTop="1" thickBot="1" x14ac:dyDescent="0.3">
      <c r="A88" s="6"/>
      <c r="B88" s="96" t="s">
        <v>470</v>
      </c>
      <c r="C88" s="97"/>
      <c r="D88" s="97"/>
      <c r="E88" s="97"/>
      <c r="F88" s="97"/>
      <c r="G88" s="97"/>
      <c r="H88" s="97"/>
      <c r="I88" s="97"/>
      <c r="J88" s="97"/>
      <c r="K88" s="97"/>
      <c r="L88" s="98"/>
      <c r="M88" s="6"/>
    </row>
    <row r="89" spans="1:13" ht="39.75" thickTop="1" thickBot="1" x14ac:dyDescent="0.3">
      <c r="A89" s="6"/>
      <c r="B89" s="8" t="s">
        <v>0</v>
      </c>
      <c r="C89" s="8" t="s">
        <v>167</v>
      </c>
      <c r="D89" s="8" t="s">
        <v>168</v>
      </c>
      <c r="E89" s="8" t="s">
        <v>169</v>
      </c>
      <c r="F89" s="8" t="s">
        <v>170</v>
      </c>
      <c r="G89" s="8" t="s">
        <v>172</v>
      </c>
      <c r="H89" s="9" t="s">
        <v>447</v>
      </c>
      <c r="I89" s="9" t="s">
        <v>448</v>
      </c>
      <c r="J89" s="9" t="s">
        <v>449</v>
      </c>
      <c r="K89" s="51" t="s">
        <v>450</v>
      </c>
      <c r="L89" s="9" t="s">
        <v>451</v>
      </c>
      <c r="M89" s="6"/>
    </row>
    <row r="90" spans="1:13" ht="39.950000000000003" customHeight="1" thickTop="1" thickBot="1" x14ac:dyDescent="0.3">
      <c r="A90" s="6"/>
      <c r="B90" s="53">
        <f>ROW(A1)</f>
        <v>1</v>
      </c>
      <c r="C90" s="54" t="s">
        <v>185</v>
      </c>
      <c r="D90" s="61"/>
      <c r="E90" s="61"/>
      <c r="F90" s="53"/>
      <c r="G90" s="53"/>
      <c r="H90" s="53"/>
      <c r="I90" s="53"/>
      <c r="J90" s="69"/>
      <c r="K90" s="66"/>
      <c r="L90" s="58"/>
      <c r="M90" s="6"/>
    </row>
    <row r="91" spans="1:13" ht="20.100000000000001" customHeight="1" thickTop="1" thickBot="1" x14ac:dyDescent="0.3">
      <c r="A91" s="6"/>
      <c r="B91" s="99" t="s">
        <v>164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6"/>
    </row>
    <row r="92" spans="1:13" ht="20.100000000000001" customHeight="1" thickTop="1" thickBot="1" x14ac:dyDescent="0.3">
      <c r="A92" s="6"/>
      <c r="B92" s="8" t="s">
        <v>0</v>
      </c>
      <c r="C92" s="100" t="s">
        <v>180</v>
      </c>
      <c r="D92" s="101"/>
      <c r="E92" s="101"/>
      <c r="F92" s="101"/>
      <c r="G92" s="102"/>
      <c r="H92" s="93" t="s">
        <v>173</v>
      </c>
      <c r="I92" s="94"/>
      <c r="J92" s="94"/>
      <c r="K92" s="94"/>
      <c r="L92" s="95"/>
      <c r="M92" s="6"/>
    </row>
    <row r="93" spans="1:13" ht="20.100000000000001" customHeight="1" thickTop="1" thickBot="1" x14ac:dyDescent="0.3">
      <c r="A93" s="6"/>
      <c r="B93" s="41">
        <f>ROW(A1)</f>
        <v>1</v>
      </c>
      <c r="C93" s="103" t="s">
        <v>229</v>
      </c>
      <c r="D93" s="104"/>
      <c r="E93" s="104"/>
      <c r="F93" s="104"/>
      <c r="G93" s="105"/>
      <c r="H93" s="106"/>
      <c r="I93" s="107"/>
      <c r="J93" s="107"/>
      <c r="K93" s="107"/>
      <c r="L93" s="108"/>
      <c r="M93" s="6"/>
    </row>
    <row r="94" spans="1:13" ht="20.100000000000001" customHeight="1" thickTop="1" thickBot="1" x14ac:dyDescent="0.3">
      <c r="A94" s="6"/>
      <c r="B94" s="41">
        <f>ROW(A2)</f>
        <v>2</v>
      </c>
      <c r="C94" s="103" t="s">
        <v>230</v>
      </c>
      <c r="D94" s="104"/>
      <c r="E94" s="104"/>
      <c r="F94" s="104"/>
      <c r="G94" s="105"/>
      <c r="H94" s="106" t="s">
        <v>233</v>
      </c>
      <c r="I94" s="107"/>
      <c r="J94" s="107"/>
      <c r="K94" s="107"/>
      <c r="L94" s="108"/>
      <c r="M94" s="6"/>
    </row>
    <row r="95" spans="1:13" ht="20.100000000000001" customHeight="1" thickTop="1" thickBot="1" x14ac:dyDescent="0.3">
      <c r="A95" s="6"/>
      <c r="B95" s="41">
        <f>ROW(A3)</f>
        <v>3</v>
      </c>
      <c r="C95" s="103" t="s">
        <v>228</v>
      </c>
      <c r="D95" s="104"/>
      <c r="E95" s="104"/>
      <c r="F95" s="104"/>
      <c r="G95" s="105"/>
      <c r="H95" s="106"/>
      <c r="I95" s="107"/>
      <c r="J95" s="107"/>
      <c r="K95" s="107"/>
      <c r="L95" s="108"/>
      <c r="M95" s="6"/>
    </row>
    <row r="96" spans="1:13" ht="20.100000000000001" customHeight="1" thickTop="1" thickBot="1" x14ac:dyDescent="0.3">
      <c r="A96" s="6"/>
      <c r="B96" s="30"/>
      <c r="C96" s="30"/>
      <c r="D96" s="30"/>
      <c r="E96" s="30"/>
      <c r="F96" s="30"/>
      <c r="G96" s="30"/>
      <c r="H96" s="29"/>
      <c r="I96" s="30"/>
      <c r="J96" s="29"/>
      <c r="K96" s="29"/>
      <c r="L96" s="29"/>
      <c r="M96" s="6"/>
    </row>
    <row r="97" spans="1:13" ht="20.100000000000001" customHeight="1" thickTop="1" thickBot="1" x14ac:dyDescent="0.3">
      <c r="A97" s="6"/>
      <c r="B97" s="30"/>
      <c r="C97" s="30"/>
      <c r="D97" s="30"/>
      <c r="E97" s="30"/>
      <c r="F97" s="30"/>
      <c r="G97" s="30"/>
      <c r="H97" s="29"/>
      <c r="I97" s="30"/>
      <c r="J97" s="29"/>
      <c r="K97" s="29"/>
      <c r="L97" s="29"/>
      <c r="M97" s="6"/>
    </row>
    <row r="98" spans="1:13" ht="20.100000000000001" customHeight="1" thickTop="1" thickBot="1" x14ac:dyDescent="0.3">
      <c r="A98" s="6"/>
      <c r="B98" s="30"/>
      <c r="C98" s="30"/>
      <c r="D98" s="30"/>
      <c r="E98" s="30"/>
      <c r="F98" s="30"/>
      <c r="G98" s="30"/>
      <c r="H98" s="29"/>
      <c r="I98" s="30"/>
      <c r="J98" s="29"/>
      <c r="K98" s="29"/>
      <c r="L98" s="29"/>
      <c r="M98" s="6"/>
    </row>
    <row r="99" spans="1:13" ht="20.100000000000001" customHeight="1" thickTop="1" thickBot="1" x14ac:dyDescent="0.3">
      <c r="A99" s="6"/>
      <c r="B99" s="109" t="s">
        <v>165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6"/>
    </row>
    <row r="100" spans="1:13" ht="20.100000000000001" customHeight="1" thickTop="1" thickBot="1" x14ac:dyDescent="0.3">
      <c r="A100" s="6"/>
      <c r="B100" s="96" t="s">
        <v>191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8"/>
      <c r="M100" s="6"/>
    </row>
    <row r="101" spans="1:13" ht="39.950000000000003" customHeight="1" thickTop="1" thickBot="1" x14ac:dyDescent="0.3">
      <c r="A101" s="6"/>
      <c r="B101" s="8" t="s">
        <v>0</v>
      </c>
      <c r="C101" s="8" t="s">
        <v>167</v>
      </c>
      <c r="D101" s="8" t="s">
        <v>168</v>
      </c>
      <c r="E101" s="8" t="s">
        <v>169</v>
      </c>
      <c r="F101" s="8" t="s">
        <v>170</v>
      </c>
      <c r="G101" s="8" t="s">
        <v>172</v>
      </c>
      <c r="H101" s="9" t="s">
        <v>447</v>
      </c>
      <c r="I101" s="9" t="s">
        <v>448</v>
      </c>
      <c r="J101" s="9" t="s">
        <v>449</v>
      </c>
      <c r="K101" s="51" t="s">
        <v>450</v>
      </c>
      <c r="L101" s="9" t="s">
        <v>451</v>
      </c>
      <c r="M101" s="6"/>
    </row>
    <row r="102" spans="1:13" ht="39.950000000000003" customHeight="1" thickTop="1" thickBot="1" x14ac:dyDescent="0.3">
      <c r="A102" s="6"/>
      <c r="B102" s="53">
        <v>1</v>
      </c>
      <c r="C102" s="61" t="s">
        <v>485</v>
      </c>
      <c r="D102" s="61"/>
      <c r="E102" s="61"/>
      <c r="F102" s="53"/>
      <c r="G102" s="53"/>
      <c r="H102" s="53"/>
      <c r="I102" s="53"/>
      <c r="J102" s="56"/>
      <c r="K102" s="66"/>
      <c r="L102" s="66"/>
      <c r="M102" s="6"/>
    </row>
    <row r="103" spans="1:13" ht="20.100000000000001" customHeight="1" thickTop="1" thickBot="1" x14ac:dyDescent="0.3">
      <c r="A103" s="6"/>
      <c r="B103" s="96" t="s">
        <v>471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8"/>
      <c r="M103" s="6"/>
    </row>
    <row r="104" spans="1:13" ht="39.950000000000003" customHeight="1" thickTop="1" thickBot="1" x14ac:dyDescent="0.3">
      <c r="A104" s="6"/>
      <c r="B104" s="8" t="s">
        <v>0</v>
      </c>
      <c r="C104" s="8" t="s">
        <v>167</v>
      </c>
      <c r="D104" s="8" t="s">
        <v>168</v>
      </c>
      <c r="E104" s="8" t="s">
        <v>169</v>
      </c>
      <c r="F104" s="8" t="s">
        <v>170</v>
      </c>
      <c r="G104" s="8" t="s">
        <v>172</v>
      </c>
      <c r="H104" s="9" t="s">
        <v>447</v>
      </c>
      <c r="I104" s="9" t="s">
        <v>448</v>
      </c>
      <c r="J104" s="9" t="s">
        <v>449</v>
      </c>
      <c r="K104" s="51" t="s">
        <v>450</v>
      </c>
      <c r="L104" s="9" t="s">
        <v>451</v>
      </c>
      <c r="M104" s="6"/>
    </row>
    <row r="105" spans="1:13" ht="39.950000000000003" customHeight="1" thickTop="1" thickBot="1" x14ac:dyDescent="0.3">
      <c r="A105" s="6"/>
      <c r="B105" s="62">
        <v>1</v>
      </c>
      <c r="C105" s="82" t="s">
        <v>483</v>
      </c>
      <c r="D105" s="82"/>
      <c r="E105" s="67" t="s">
        <v>462</v>
      </c>
      <c r="F105" s="53" t="s">
        <v>3</v>
      </c>
      <c r="G105" s="53" t="s">
        <v>465</v>
      </c>
      <c r="H105" s="53">
        <v>1</v>
      </c>
      <c r="I105" s="64"/>
      <c r="J105" s="64"/>
      <c r="K105" s="65"/>
      <c r="L105" s="65"/>
      <c r="M105" s="6"/>
    </row>
    <row r="106" spans="1:13" s="73" customFormat="1" ht="50.1" customHeight="1" thickTop="1" thickBot="1" x14ac:dyDescent="0.3">
      <c r="A106" s="70"/>
      <c r="B106" s="61">
        <v>2</v>
      </c>
      <c r="C106" s="54" t="s">
        <v>486</v>
      </c>
      <c r="D106" s="82"/>
      <c r="E106" s="54" t="s">
        <v>463</v>
      </c>
      <c r="F106" s="53" t="s">
        <v>3</v>
      </c>
      <c r="G106" s="55" t="s">
        <v>465</v>
      </c>
      <c r="H106" s="53">
        <v>15</v>
      </c>
      <c r="I106" s="71"/>
      <c r="J106" s="71"/>
      <c r="K106" s="72"/>
      <c r="L106" s="72"/>
      <c r="M106" s="70"/>
    </row>
    <row r="107" spans="1:13" s="73" customFormat="1" ht="50.1" customHeight="1" thickTop="1" thickBot="1" x14ac:dyDescent="0.3">
      <c r="A107" s="70"/>
      <c r="B107" s="82">
        <v>3</v>
      </c>
      <c r="C107" s="82" t="s">
        <v>41</v>
      </c>
      <c r="D107" s="82" t="s">
        <v>473</v>
      </c>
      <c r="E107" s="71"/>
      <c r="F107" s="64" t="s">
        <v>474</v>
      </c>
      <c r="G107" s="64" t="s">
        <v>465</v>
      </c>
      <c r="H107" s="58">
        <v>1</v>
      </c>
      <c r="I107" s="75"/>
      <c r="J107" s="74"/>
      <c r="K107" s="61"/>
      <c r="L107" s="61"/>
      <c r="M107" s="70"/>
    </row>
    <row r="108" spans="1:13" ht="20.100000000000001" customHeight="1" thickTop="1" thickBot="1" x14ac:dyDescent="0.3">
      <c r="A108" s="6"/>
      <c r="B108" s="99" t="s">
        <v>164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6"/>
    </row>
    <row r="109" spans="1:13" ht="20.100000000000001" customHeight="1" thickTop="1" thickBot="1" x14ac:dyDescent="0.3">
      <c r="A109" s="6"/>
      <c r="B109" s="8" t="s">
        <v>0</v>
      </c>
      <c r="C109" s="100" t="s">
        <v>180</v>
      </c>
      <c r="D109" s="101"/>
      <c r="E109" s="101"/>
      <c r="F109" s="101"/>
      <c r="G109" s="102"/>
      <c r="H109" s="93" t="s">
        <v>173</v>
      </c>
      <c r="I109" s="94"/>
      <c r="J109" s="94"/>
      <c r="K109" s="94"/>
      <c r="L109" s="95"/>
      <c r="M109" s="6"/>
    </row>
    <row r="110" spans="1:13" ht="20.100000000000001" customHeight="1" thickTop="1" thickBot="1" x14ac:dyDescent="0.3">
      <c r="A110" s="6"/>
      <c r="B110" s="41">
        <f>ROW(A1)</f>
        <v>1</v>
      </c>
      <c r="C110" s="103" t="s">
        <v>237</v>
      </c>
      <c r="D110" s="104"/>
      <c r="E110" s="104"/>
      <c r="F110" s="104"/>
      <c r="G110" s="105"/>
      <c r="H110" s="106"/>
      <c r="I110" s="107"/>
      <c r="J110" s="107"/>
      <c r="K110" s="107"/>
      <c r="L110" s="108"/>
      <c r="M110" s="6"/>
    </row>
    <row r="111" spans="1:13" ht="20.100000000000001" customHeight="1" thickTop="1" thickBot="1" x14ac:dyDescent="0.3">
      <c r="A111" s="6"/>
      <c r="B111" s="30"/>
      <c r="C111" s="30"/>
      <c r="D111" s="30"/>
      <c r="E111" s="30"/>
      <c r="F111" s="30"/>
      <c r="G111" s="30"/>
      <c r="H111" s="29"/>
      <c r="I111" s="29"/>
      <c r="J111" s="29"/>
      <c r="K111" s="29"/>
      <c r="L111" s="29"/>
      <c r="M111" s="6"/>
    </row>
    <row r="112" spans="1:13" ht="20.100000000000001" customHeight="1" thickTop="1" thickBot="1" x14ac:dyDescent="0.3">
      <c r="A112" s="6"/>
      <c r="B112" s="30"/>
      <c r="C112" s="30"/>
      <c r="D112" s="30"/>
      <c r="E112" s="30"/>
      <c r="F112" s="30"/>
      <c r="G112" s="30"/>
      <c r="H112" s="29"/>
      <c r="I112" s="29"/>
      <c r="J112" s="29"/>
      <c r="K112" s="29"/>
      <c r="L112" s="29"/>
      <c r="M112" s="6"/>
    </row>
    <row r="113" spans="1:13" ht="20.100000000000001" customHeight="1" thickTop="1" thickBot="1" x14ac:dyDescent="0.3">
      <c r="A113" s="6"/>
      <c r="B113" s="30"/>
      <c r="C113" s="30"/>
      <c r="D113" s="30"/>
      <c r="E113" s="30"/>
      <c r="F113" s="30"/>
      <c r="G113" s="30"/>
      <c r="H113" s="29"/>
      <c r="I113" s="29"/>
      <c r="J113" s="29"/>
      <c r="K113" s="29"/>
      <c r="L113" s="29"/>
      <c r="M113" s="6"/>
    </row>
    <row r="114" spans="1:13" ht="20.100000000000001" customHeight="1" thickTop="1" thickBot="1" x14ac:dyDescent="0.3">
      <c r="A114" s="6"/>
      <c r="B114" s="109" t="s">
        <v>174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6" t="s">
        <v>1</v>
      </c>
    </row>
    <row r="115" spans="1:13" ht="20.100000000000001" customHeight="1" thickTop="1" thickBot="1" x14ac:dyDescent="0.3">
      <c r="A115" s="6"/>
      <c r="B115" s="96" t="s">
        <v>191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98"/>
      <c r="M115" s="6"/>
    </row>
    <row r="116" spans="1:13" ht="39.950000000000003" customHeight="1" thickTop="1" thickBot="1" x14ac:dyDescent="0.3">
      <c r="A116" s="6"/>
      <c r="B116" s="8" t="s">
        <v>0</v>
      </c>
      <c r="C116" s="8" t="s">
        <v>167</v>
      </c>
      <c r="D116" s="8" t="s">
        <v>168</v>
      </c>
      <c r="E116" s="8" t="s">
        <v>169</v>
      </c>
      <c r="F116" s="8" t="s">
        <v>170</v>
      </c>
      <c r="G116" s="8" t="s">
        <v>172</v>
      </c>
      <c r="H116" s="9" t="s">
        <v>447</v>
      </c>
      <c r="I116" s="9" t="s">
        <v>448</v>
      </c>
      <c r="J116" s="9" t="s">
        <v>449</v>
      </c>
      <c r="K116" s="51" t="s">
        <v>450</v>
      </c>
      <c r="L116" s="9" t="s">
        <v>451</v>
      </c>
      <c r="M116" s="6"/>
    </row>
    <row r="117" spans="1:13" ht="80.099999999999994" customHeight="1" thickTop="1" thickBot="1" x14ac:dyDescent="0.3">
      <c r="A117" s="6"/>
      <c r="B117" s="55">
        <f>ROW(A1)</f>
        <v>1</v>
      </c>
      <c r="C117" s="82" t="s">
        <v>487</v>
      </c>
      <c r="D117" s="82" t="s">
        <v>472</v>
      </c>
      <c r="E117" s="82"/>
      <c r="F117" s="53" t="s">
        <v>3</v>
      </c>
      <c r="G117" s="55" t="s">
        <v>465</v>
      </c>
      <c r="H117" s="53">
        <v>1</v>
      </c>
      <c r="I117" s="64"/>
      <c r="J117" s="64"/>
      <c r="K117" s="65"/>
      <c r="L117" s="65"/>
      <c r="M117" s="6"/>
    </row>
    <row r="118" spans="1:13" ht="39.950000000000003" customHeight="1" thickTop="1" thickBot="1" x14ac:dyDescent="0.3">
      <c r="A118" s="6"/>
      <c r="B118" s="55">
        <f>ROW(A2)</f>
        <v>2</v>
      </c>
      <c r="C118" s="54" t="s">
        <v>40</v>
      </c>
      <c r="D118" s="82"/>
      <c r="E118" s="82" t="s">
        <v>235</v>
      </c>
      <c r="F118" s="53" t="s">
        <v>3</v>
      </c>
      <c r="G118" s="55" t="s">
        <v>465</v>
      </c>
      <c r="H118" s="53">
        <v>1</v>
      </c>
      <c r="I118" s="53"/>
      <c r="J118" s="56"/>
      <c r="K118" s="66"/>
      <c r="L118" s="53"/>
      <c r="M118" s="6"/>
    </row>
    <row r="119" spans="1:13" ht="39.950000000000003" customHeight="1" thickTop="1" thickBot="1" x14ac:dyDescent="0.3">
      <c r="A119" s="6"/>
      <c r="B119" s="55">
        <v>3</v>
      </c>
      <c r="C119" s="82" t="s">
        <v>42</v>
      </c>
      <c r="D119" s="82"/>
      <c r="E119" s="82" t="s">
        <v>236</v>
      </c>
      <c r="F119" s="53" t="s">
        <v>3</v>
      </c>
      <c r="G119" s="55" t="s">
        <v>465</v>
      </c>
      <c r="H119" s="53">
        <v>1</v>
      </c>
      <c r="I119" s="53"/>
      <c r="J119" s="56"/>
      <c r="K119" s="66"/>
      <c r="L119" s="53"/>
      <c r="M119" s="6"/>
    </row>
    <row r="120" spans="1:13" ht="20.100000000000001" customHeight="1" thickTop="1" thickBot="1" x14ac:dyDescent="0.3">
      <c r="A120" s="6"/>
      <c r="B120" s="96" t="s">
        <v>471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8"/>
      <c r="M120" s="6"/>
    </row>
    <row r="121" spans="1:13" ht="39.950000000000003" customHeight="1" thickTop="1" thickBot="1" x14ac:dyDescent="0.3">
      <c r="A121" s="6"/>
      <c r="B121" s="8" t="s">
        <v>0</v>
      </c>
      <c r="C121" s="8" t="s">
        <v>167</v>
      </c>
      <c r="D121" s="8" t="s">
        <v>168</v>
      </c>
      <c r="E121" s="8" t="s">
        <v>169</v>
      </c>
      <c r="F121" s="8" t="s">
        <v>170</v>
      </c>
      <c r="G121" s="8" t="s">
        <v>172</v>
      </c>
      <c r="H121" s="9" t="s">
        <v>447</v>
      </c>
      <c r="I121" s="9" t="s">
        <v>448</v>
      </c>
      <c r="J121" s="9" t="s">
        <v>449</v>
      </c>
      <c r="K121" s="51" t="s">
        <v>450</v>
      </c>
      <c r="L121" s="9" t="s">
        <v>451</v>
      </c>
      <c r="M121" s="6"/>
    </row>
    <row r="122" spans="1:13" ht="39.950000000000003" customHeight="1" thickTop="1" thickBot="1" x14ac:dyDescent="0.3">
      <c r="A122" s="6"/>
      <c r="B122" s="62">
        <v>1</v>
      </c>
      <c r="C122" s="83" t="s">
        <v>483</v>
      </c>
      <c r="D122" s="67"/>
      <c r="E122" s="83" t="s">
        <v>462</v>
      </c>
      <c r="F122" s="53" t="s">
        <v>3</v>
      </c>
      <c r="G122" s="53" t="s">
        <v>465</v>
      </c>
      <c r="H122" s="53">
        <v>5</v>
      </c>
      <c r="I122" s="64"/>
      <c r="J122" s="64"/>
      <c r="K122" s="65"/>
      <c r="L122" s="65"/>
      <c r="M122" s="6"/>
    </row>
    <row r="123" spans="1:13" ht="50.25" customHeight="1" thickTop="1" thickBot="1" x14ac:dyDescent="0.3">
      <c r="A123" s="6"/>
      <c r="B123" s="53">
        <v>2</v>
      </c>
      <c r="C123" s="83" t="s">
        <v>484</v>
      </c>
      <c r="D123" s="54"/>
      <c r="E123" s="83" t="s">
        <v>463</v>
      </c>
      <c r="F123" s="53" t="s">
        <v>3</v>
      </c>
      <c r="G123" s="55" t="s">
        <v>465</v>
      </c>
      <c r="H123" s="53">
        <v>10</v>
      </c>
      <c r="I123" s="64"/>
      <c r="J123" s="64"/>
      <c r="K123" s="65"/>
      <c r="L123" s="65"/>
      <c r="M123" s="6"/>
    </row>
    <row r="124" spans="1:13" ht="39.950000000000003" customHeight="1" thickTop="1" thickBot="1" x14ac:dyDescent="0.3">
      <c r="A124" s="6"/>
      <c r="B124" s="53">
        <f>ROW(A3)</f>
        <v>3</v>
      </c>
      <c r="C124" s="61" t="s">
        <v>38</v>
      </c>
      <c r="D124" s="61"/>
      <c r="E124" s="83" t="s">
        <v>39</v>
      </c>
      <c r="F124" s="53" t="s">
        <v>3</v>
      </c>
      <c r="G124" s="55" t="s">
        <v>465</v>
      </c>
      <c r="H124" s="53">
        <v>1</v>
      </c>
      <c r="I124" s="53"/>
      <c r="J124" s="56"/>
      <c r="K124" s="57"/>
      <c r="L124" s="58"/>
      <c r="M124" s="6"/>
    </row>
    <row r="125" spans="1:13" ht="39.950000000000003" customHeight="1" thickTop="1" thickBot="1" x14ac:dyDescent="0.3">
      <c r="A125" s="6"/>
      <c r="B125" s="53">
        <f>ROW(A4)</f>
        <v>4</v>
      </c>
      <c r="C125" s="83" t="s">
        <v>58</v>
      </c>
      <c r="D125" s="54"/>
      <c r="E125" s="83" t="s">
        <v>215</v>
      </c>
      <c r="F125" s="53" t="s">
        <v>3</v>
      </c>
      <c r="G125" s="55" t="s">
        <v>465</v>
      </c>
      <c r="H125" s="53">
        <v>2</v>
      </c>
      <c r="I125" s="53"/>
      <c r="J125" s="56"/>
      <c r="K125" s="57"/>
      <c r="L125" s="53"/>
      <c r="M125" s="6"/>
    </row>
    <row r="126" spans="1:13" ht="20.100000000000001" customHeight="1" thickTop="1" thickBot="1" x14ac:dyDescent="0.3">
      <c r="A126" s="6"/>
      <c r="B126" s="99" t="s">
        <v>164</v>
      </c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6"/>
    </row>
    <row r="127" spans="1:13" ht="20.100000000000001" customHeight="1" thickTop="1" thickBot="1" x14ac:dyDescent="0.3">
      <c r="A127" s="6"/>
      <c r="B127" s="8" t="s">
        <v>0</v>
      </c>
      <c r="C127" s="100" t="s">
        <v>180</v>
      </c>
      <c r="D127" s="101"/>
      <c r="E127" s="101"/>
      <c r="F127" s="101"/>
      <c r="G127" s="102"/>
      <c r="H127" s="93" t="s">
        <v>173</v>
      </c>
      <c r="I127" s="94"/>
      <c r="J127" s="94"/>
      <c r="K127" s="94"/>
      <c r="L127" s="95"/>
      <c r="M127" s="6"/>
    </row>
    <row r="128" spans="1:13" ht="20.100000000000001" customHeight="1" thickTop="1" thickBot="1" x14ac:dyDescent="0.3">
      <c r="A128" s="6"/>
      <c r="B128" s="41">
        <f>ROW(A1)</f>
        <v>1</v>
      </c>
      <c r="C128" s="103" t="s">
        <v>237</v>
      </c>
      <c r="D128" s="104"/>
      <c r="E128" s="104"/>
      <c r="F128" s="104"/>
      <c r="G128" s="105"/>
      <c r="H128" s="106"/>
      <c r="I128" s="107"/>
      <c r="J128" s="107"/>
      <c r="K128" s="107"/>
      <c r="L128" s="108"/>
      <c r="M128" s="6"/>
    </row>
    <row r="129" spans="1:13" ht="20.100000000000001" customHeight="1" thickTop="1" thickBot="1" x14ac:dyDescent="0.3">
      <c r="A129" s="6"/>
      <c r="B129" s="41">
        <f>ROW(A2)</f>
        <v>2</v>
      </c>
      <c r="C129" s="103" t="s">
        <v>238</v>
      </c>
      <c r="D129" s="104"/>
      <c r="E129" s="104"/>
      <c r="F129" s="104"/>
      <c r="G129" s="105"/>
      <c r="H129" s="106"/>
      <c r="I129" s="107"/>
      <c r="J129" s="107"/>
      <c r="K129" s="107"/>
      <c r="L129" s="108"/>
      <c r="M129" s="6"/>
    </row>
    <row r="130" spans="1:13" ht="20.100000000000001" customHeight="1" thickTop="1" thickBot="1" x14ac:dyDescent="0.3">
      <c r="A130" s="6"/>
      <c r="B130" s="30"/>
      <c r="C130" s="30"/>
      <c r="D130" s="30"/>
      <c r="E130" s="30"/>
      <c r="F130" s="30"/>
      <c r="G130" s="30"/>
      <c r="H130" s="29"/>
      <c r="I130" s="29"/>
      <c r="J130" s="29"/>
      <c r="K130" s="29"/>
      <c r="L130" s="29"/>
      <c r="M130" s="6"/>
    </row>
    <row r="131" spans="1:13" ht="20.100000000000001" customHeight="1" thickTop="1" thickBot="1" x14ac:dyDescent="0.3">
      <c r="A131" s="6"/>
      <c r="B131" s="30"/>
      <c r="C131" s="30"/>
      <c r="D131" s="30"/>
      <c r="E131" s="30"/>
      <c r="F131" s="30"/>
      <c r="G131" s="30"/>
      <c r="H131" s="29"/>
      <c r="I131" s="29"/>
      <c r="J131" s="29"/>
      <c r="K131" s="29"/>
      <c r="L131" s="29"/>
      <c r="M131" s="6"/>
    </row>
    <row r="132" spans="1:13" ht="20.100000000000001" customHeight="1" thickTop="1" thickBot="1" x14ac:dyDescent="0.3">
      <c r="A132" s="6"/>
      <c r="B132" s="30"/>
      <c r="C132" s="30"/>
      <c r="D132" s="30"/>
      <c r="E132" s="30"/>
      <c r="F132" s="30"/>
      <c r="G132" s="30"/>
      <c r="H132" s="29"/>
      <c r="I132" s="29"/>
      <c r="J132" s="29"/>
      <c r="K132" s="29"/>
      <c r="L132" s="29"/>
      <c r="M132" s="6"/>
    </row>
    <row r="133" spans="1:13" ht="20.100000000000001" customHeight="1" thickTop="1" thickBot="1" x14ac:dyDescent="0.3">
      <c r="A133" s="6"/>
      <c r="B133" s="109" t="s">
        <v>175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6"/>
    </row>
    <row r="134" spans="1:13" ht="20.100000000000001" customHeight="1" thickTop="1" thickBot="1" x14ac:dyDescent="0.3">
      <c r="A134" s="6"/>
      <c r="B134" s="96" t="s">
        <v>471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8"/>
      <c r="M134" s="6"/>
    </row>
    <row r="135" spans="1:13" ht="39.950000000000003" customHeight="1" thickTop="1" thickBot="1" x14ac:dyDescent="0.3">
      <c r="A135" s="6"/>
      <c r="B135" s="8" t="s">
        <v>0</v>
      </c>
      <c r="C135" s="8" t="s">
        <v>167</v>
      </c>
      <c r="D135" s="8" t="s">
        <v>168</v>
      </c>
      <c r="E135" s="40" t="s">
        <v>169</v>
      </c>
      <c r="F135" s="8" t="s">
        <v>170</v>
      </c>
      <c r="G135" s="8" t="s">
        <v>172</v>
      </c>
      <c r="H135" s="9" t="s">
        <v>447</v>
      </c>
      <c r="I135" s="9" t="s">
        <v>448</v>
      </c>
      <c r="J135" s="9" t="s">
        <v>449</v>
      </c>
      <c r="K135" s="51" t="s">
        <v>450</v>
      </c>
      <c r="L135" s="9" t="s">
        <v>451</v>
      </c>
      <c r="M135" s="6"/>
    </row>
    <row r="136" spans="1:13" ht="80.099999999999994" customHeight="1" thickTop="1" thickBot="1" x14ac:dyDescent="0.3">
      <c r="A136" s="6"/>
      <c r="B136" s="53">
        <f>ROW(A1)</f>
        <v>1</v>
      </c>
      <c r="C136" s="54" t="s">
        <v>480</v>
      </c>
      <c r="D136" s="54"/>
      <c r="E136" s="54" t="s">
        <v>240</v>
      </c>
      <c r="F136" s="55" t="s">
        <v>3</v>
      </c>
      <c r="G136" s="55" t="s">
        <v>465</v>
      </c>
      <c r="H136" s="53">
        <f>D12</f>
        <v>5</v>
      </c>
      <c r="I136" s="53"/>
      <c r="J136" s="56"/>
      <c r="K136" s="57"/>
      <c r="L136" s="58"/>
      <c r="M136" s="6"/>
    </row>
    <row r="137" spans="1:13" ht="62.25" customHeight="1" thickTop="1" thickBot="1" x14ac:dyDescent="0.3">
      <c r="A137" s="6"/>
      <c r="B137" s="53">
        <v>2</v>
      </c>
      <c r="C137" s="54" t="s">
        <v>475</v>
      </c>
      <c r="D137" s="54"/>
      <c r="E137" s="54" t="s">
        <v>463</v>
      </c>
      <c r="F137" s="53" t="s">
        <v>3</v>
      </c>
      <c r="G137" s="55" t="s">
        <v>465</v>
      </c>
      <c r="H137" s="53">
        <v>5</v>
      </c>
      <c r="I137" s="64"/>
      <c r="J137" s="64"/>
      <c r="K137" s="65"/>
      <c r="L137" s="65"/>
      <c r="M137" s="6"/>
    </row>
    <row r="138" spans="1:13" ht="39.950000000000003" customHeight="1" thickTop="1" thickBot="1" x14ac:dyDescent="0.3">
      <c r="A138" s="6"/>
      <c r="B138" s="53">
        <f>ROW(A3)</f>
        <v>3</v>
      </c>
      <c r="C138" s="54" t="s">
        <v>58</v>
      </c>
      <c r="D138" s="54"/>
      <c r="E138" s="54" t="s">
        <v>215</v>
      </c>
      <c r="F138" s="53" t="s">
        <v>3</v>
      </c>
      <c r="G138" s="55" t="s">
        <v>465</v>
      </c>
      <c r="H138" s="53">
        <v>1</v>
      </c>
      <c r="I138" s="53"/>
      <c r="J138" s="56"/>
      <c r="K138" s="57"/>
      <c r="L138" s="53"/>
      <c r="M138" s="6"/>
    </row>
    <row r="139" spans="1:13" ht="20.100000000000001" customHeight="1" thickTop="1" thickBot="1" x14ac:dyDescent="0.3">
      <c r="A139" s="6"/>
      <c r="B139" s="99" t="s">
        <v>164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6"/>
    </row>
    <row r="140" spans="1:13" ht="20.100000000000001" customHeight="1" thickTop="1" thickBot="1" x14ac:dyDescent="0.3">
      <c r="A140" s="6"/>
      <c r="B140" s="8" t="s">
        <v>0</v>
      </c>
      <c r="C140" s="100" t="s">
        <v>180</v>
      </c>
      <c r="D140" s="101"/>
      <c r="E140" s="101"/>
      <c r="F140" s="101"/>
      <c r="G140" s="102"/>
      <c r="H140" s="93" t="s">
        <v>173</v>
      </c>
      <c r="I140" s="94"/>
      <c r="J140" s="94"/>
      <c r="K140" s="94"/>
      <c r="L140" s="95"/>
      <c r="M140" s="6"/>
    </row>
    <row r="141" spans="1:13" ht="20.100000000000001" customHeight="1" thickTop="1" thickBot="1" x14ac:dyDescent="0.3">
      <c r="A141" s="6"/>
      <c r="B141" s="41">
        <f>ROW(A1)</f>
        <v>1</v>
      </c>
      <c r="C141" s="103" t="s">
        <v>239</v>
      </c>
      <c r="D141" s="104"/>
      <c r="E141" s="104"/>
      <c r="F141" s="104"/>
      <c r="G141" s="105"/>
      <c r="H141" s="106"/>
      <c r="I141" s="107"/>
      <c r="J141" s="107"/>
      <c r="K141" s="107"/>
      <c r="L141" s="108"/>
      <c r="M141" s="6"/>
    </row>
    <row r="142" spans="1:13" ht="20.100000000000001" customHeight="1" thickTop="1" thickBot="1" x14ac:dyDescent="0.3">
      <c r="A142" s="6"/>
      <c r="B142" s="30"/>
      <c r="C142" s="30"/>
      <c r="D142" s="30"/>
      <c r="E142" s="30"/>
      <c r="F142" s="30"/>
      <c r="G142" s="30"/>
      <c r="H142" s="29"/>
      <c r="I142" s="29"/>
      <c r="J142" s="29"/>
      <c r="K142" s="29"/>
      <c r="L142" s="29"/>
      <c r="M142" s="6"/>
    </row>
    <row r="143" spans="1:13" ht="20.100000000000001" customHeight="1" thickTop="1" thickBot="1" x14ac:dyDescent="0.3">
      <c r="A143" s="6"/>
      <c r="B143" s="30"/>
      <c r="C143" s="30"/>
      <c r="D143" s="30"/>
      <c r="E143" s="30"/>
      <c r="F143" s="30"/>
      <c r="G143" s="30"/>
      <c r="H143" s="29"/>
      <c r="I143" s="29"/>
      <c r="J143" s="29"/>
      <c r="K143" s="29"/>
      <c r="L143" s="29"/>
      <c r="M143" s="6"/>
    </row>
    <row r="144" spans="1:13" ht="20.100000000000001" customHeight="1" thickTop="1" thickBot="1" x14ac:dyDescent="0.3">
      <c r="A144" s="6"/>
      <c r="B144" s="30"/>
      <c r="C144" s="30"/>
      <c r="D144" s="30"/>
      <c r="E144" s="30"/>
      <c r="F144" s="30"/>
      <c r="G144" s="30"/>
      <c r="H144" s="29"/>
      <c r="I144" s="29"/>
      <c r="J144" s="29"/>
      <c r="K144" s="29"/>
      <c r="L144" s="29"/>
      <c r="M144" s="6"/>
    </row>
    <row r="145" spans="1:13" ht="20.100000000000001" customHeight="1" thickTop="1" thickBot="1" x14ac:dyDescent="0.3">
      <c r="A145" s="6"/>
      <c r="B145" s="109" t="s">
        <v>176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6"/>
    </row>
    <row r="146" spans="1:13" ht="20.100000000000001" customHeight="1" thickTop="1" thickBot="1" x14ac:dyDescent="0.3">
      <c r="A146" s="6"/>
      <c r="B146" s="96" t="s">
        <v>166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8"/>
      <c r="M146" s="6"/>
    </row>
    <row r="147" spans="1:13" ht="39.950000000000003" customHeight="1" thickTop="1" thickBot="1" x14ac:dyDescent="0.3">
      <c r="A147" s="6"/>
      <c r="B147" s="8" t="s">
        <v>0</v>
      </c>
      <c r="C147" s="8" t="s">
        <v>167</v>
      </c>
      <c r="D147" s="8" t="s">
        <v>168</v>
      </c>
      <c r="E147" s="8" t="s">
        <v>169</v>
      </c>
      <c r="F147" s="8" t="s">
        <v>170</v>
      </c>
      <c r="G147" s="8" t="s">
        <v>172</v>
      </c>
      <c r="H147" s="9" t="s">
        <v>447</v>
      </c>
      <c r="I147" s="9" t="s">
        <v>448</v>
      </c>
      <c r="J147" s="9" t="s">
        <v>449</v>
      </c>
      <c r="K147" s="51" t="s">
        <v>450</v>
      </c>
      <c r="L147" s="9" t="s">
        <v>451</v>
      </c>
      <c r="M147" s="6"/>
    </row>
    <row r="148" spans="1:13" ht="80.099999999999994" customHeight="1" thickTop="1" thickBot="1" x14ac:dyDescent="0.3">
      <c r="A148" s="6"/>
      <c r="B148" s="53">
        <f>ROW(A1)</f>
        <v>1</v>
      </c>
      <c r="C148" s="54" t="s">
        <v>20</v>
      </c>
      <c r="D148" s="54" t="s">
        <v>327</v>
      </c>
      <c r="E148" s="54" t="s">
        <v>226</v>
      </c>
      <c r="F148" s="55" t="s">
        <v>3</v>
      </c>
      <c r="G148" s="55" t="s">
        <v>465</v>
      </c>
      <c r="H148" s="53">
        <v>1</v>
      </c>
      <c r="I148" s="53"/>
      <c r="J148" s="56"/>
      <c r="K148" s="57"/>
      <c r="L148" s="58"/>
      <c r="M148" s="6"/>
    </row>
    <row r="149" spans="1:13" s="50" customFormat="1" ht="39.950000000000003" customHeight="1" thickTop="1" thickBot="1" x14ac:dyDescent="0.3">
      <c r="A149" s="6"/>
      <c r="B149" s="53">
        <f>B148+1</f>
        <v>2</v>
      </c>
      <c r="C149" s="61" t="s">
        <v>94</v>
      </c>
      <c r="D149" s="61" t="s">
        <v>330</v>
      </c>
      <c r="E149" s="61" t="s">
        <v>258</v>
      </c>
      <c r="F149" s="53" t="s">
        <v>3</v>
      </c>
      <c r="G149" s="53" t="s">
        <v>465</v>
      </c>
      <c r="H149" s="53">
        <v>5</v>
      </c>
      <c r="I149" s="53"/>
      <c r="J149" s="56"/>
      <c r="K149" s="57"/>
      <c r="L149" s="58"/>
      <c r="M149" s="6"/>
    </row>
    <row r="150" spans="1:13" s="50" customFormat="1" ht="39.950000000000003" customHeight="1" thickTop="1" thickBot="1" x14ac:dyDescent="0.3">
      <c r="A150" s="6"/>
      <c r="B150" s="53">
        <f t="shared" ref="B150:B160" si="7">B149+1</f>
        <v>3</v>
      </c>
      <c r="C150" s="61" t="s">
        <v>93</v>
      </c>
      <c r="D150" s="61" t="s">
        <v>331</v>
      </c>
      <c r="E150" s="61" t="s">
        <v>261</v>
      </c>
      <c r="F150" s="53" t="s">
        <v>3</v>
      </c>
      <c r="G150" s="53" t="s">
        <v>465</v>
      </c>
      <c r="H150" s="53">
        <f>$D$12</f>
        <v>5</v>
      </c>
      <c r="I150" s="53"/>
      <c r="J150" s="56"/>
      <c r="K150" s="57"/>
      <c r="L150" s="58"/>
      <c r="M150" s="6"/>
    </row>
    <row r="151" spans="1:13" s="50" customFormat="1" ht="39.950000000000003" customHeight="1" thickTop="1" thickBot="1" x14ac:dyDescent="0.3">
      <c r="A151" s="6"/>
      <c r="B151" s="53">
        <f t="shared" si="7"/>
        <v>4</v>
      </c>
      <c r="C151" s="61" t="s">
        <v>95</v>
      </c>
      <c r="D151" s="61" t="s">
        <v>332</v>
      </c>
      <c r="E151" s="61" t="s">
        <v>262</v>
      </c>
      <c r="F151" s="53" t="s">
        <v>3</v>
      </c>
      <c r="G151" s="53" t="s">
        <v>465</v>
      </c>
      <c r="H151" s="53">
        <f>$D$12</f>
        <v>5</v>
      </c>
      <c r="I151" s="53"/>
      <c r="J151" s="56"/>
      <c r="K151" s="57"/>
      <c r="L151" s="58"/>
      <c r="M151" s="6"/>
    </row>
    <row r="152" spans="1:13" ht="39.950000000000003" customHeight="1" thickTop="1" thickBot="1" x14ac:dyDescent="0.3">
      <c r="A152" s="6"/>
      <c r="B152" s="53">
        <f t="shared" si="7"/>
        <v>5</v>
      </c>
      <c r="C152" s="61" t="s">
        <v>96</v>
      </c>
      <c r="D152" s="61" t="s">
        <v>333</v>
      </c>
      <c r="E152" s="61" t="s">
        <v>260</v>
      </c>
      <c r="F152" s="53" t="s">
        <v>3</v>
      </c>
      <c r="G152" s="53" t="s">
        <v>465</v>
      </c>
      <c r="H152" s="53">
        <f>INT(D12/2)</f>
        <v>2</v>
      </c>
      <c r="I152" s="53"/>
      <c r="J152" s="56"/>
      <c r="K152" s="57"/>
      <c r="L152" s="58"/>
      <c r="M152" s="6"/>
    </row>
    <row r="153" spans="1:13" ht="39.950000000000003" customHeight="1" thickTop="1" thickBot="1" x14ac:dyDescent="0.3">
      <c r="A153" s="6"/>
      <c r="B153" s="53">
        <f t="shared" si="7"/>
        <v>6</v>
      </c>
      <c r="C153" s="61" t="s">
        <v>97</v>
      </c>
      <c r="D153" s="61" t="s">
        <v>334</v>
      </c>
      <c r="E153" s="61" t="s">
        <v>259</v>
      </c>
      <c r="F153" s="53" t="s">
        <v>3</v>
      </c>
      <c r="G153" s="53" t="s">
        <v>465</v>
      </c>
      <c r="H153" s="53">
        <v>10</v>
      </c>
      <c r="I153" s="53"/>
      <c r="J153" s="56"/>
      <c r="K153" s="57"/>
      <c r="L153" s="58"/>
      <c r="M153" s="6"/>
    </row>
    <row r="154" spans="1:13" ht="39.950000000000003" customHeight="1" thickTop="1" thickBot="1" x14ac:dyDescent="0.3">
      <c r="A154" s="6"/>
      <c r="B154" s="53">
        <f t="shared" si="7"/>
        <v>7</v>
      </c>
      <c r="C154" s="61" t="s">
        <v>195</v>
      </c>
      <c r="D154" s="61" t="s">
        <v>298</v>
      </c>
      <c r="E154" s="61" t="s">
        <v>197</v>
      </c>
      <c r="F154" s="53" t="s">
        <v>3</v>
      </c>
      <c r="G154" s="53" t="s">
        <v>465</v>
      </c>
      <c r="H154" s="53">
        <v>1</v>
      </c>
      <c r="I154" s="53"/>
      <c r="J154" s="56"/>
      <c r="K154" s="53"/>
      <c r="L154" s="53"/>
      <c r="M154" s="6"/>
    </row>
    <row r="155" spans="1:13" ht="39.950000000000003" customHeight="1" thickTop="1" thickBot="1" x14ac:dyDescent="0.3">
      <c r="A155" s="6"/>
      <c r="B155" s="53">
        <f t="shared" si="7"/>
        <v>8</v>
      </c>
      <c r="C155" s="54" t="s">
        <v>22</v>
      </c>
      <c r="D155" s="54" t="s">
        <v>300</v>
      </c>
      <c r="E155" s="54" t="s">
        <v>198</v>
      </c>
      <c r="F155" s="55" t="s">
        <v>3</v>
      </c>
      <c r="G155" s="55" t="s">
        <v>465</v>
      </c>
      <c r="H155" s="53">
        <v>1</v>
      </c>
      <c r="I155" s="53"/>
      <c r="J155" s="56"/>
      <c r="K155" s="57"/>
      <c r="L155" s="58"/>
      <c r="M155" s="6"/>
    </row>
    <row r="156" spans="1:13" ht="39.950000000000003" customHeight="1" thickTop="1" thickBot="1" x14ac:dyDescent="0.3">
      <c r="A156" s="6"/>
      <c r="B156" s="53">
        <f t="shared" si="7"/>
        <v>9</v>
      </c>
      <c r="C156" s="54" t="s">
        <v>29</v>
      </c>
      <c r="D156" s="54" t="s">
        <v>301</v>
      </c>
      <c r="E156" s="54" t="s">
        <v>199</v>
      </c>
      <c r="F156" s="55" t="s">
        <v>3</v>
      </c>
      <c r="G156" s="55" t="s">
        <v>465</v>
      </c>
      <c r="H156" s="53">
        <v>1</v>
      </c>
      <c r="I156" s="53"/>
      <c r="J156" s="56"/>
      <c r="K156" s="57"/>
      <c r="L156" s="58"/>
      <c r="M156" s="6"/>
    </row>
    <row r="157" spans="1:13" ht="39.950000000000003" customHeight="1" thickTop="1" thickBot="1" x14ac:dyDescent="0.3">
      <c r="A157" s="6"/>
      <c r="B157" s="53">
        <f t="shared" si="7"/>
        <v>10</v>
      </c>
      <c r="C157" s="54" t="s">
        <v>30</v>
      </c>
      <c r="D157" s="54" t="s">
        <v>302</v>
      </c>
      <c r="E157" s="54" t="s">
        <v>200</v>
      </c>
      <c r="F157" s="55" t="s">
        <v>3</v>
      </c>
      <c r="G157" s="55" t="s">
        <v>465</v>
      </c>
      <c r="H157" s="53">
        <v>1</v>
      </c>
      <c r="I157" s="53"/>
      <c r="J157" s="56"/>
      <c r="K157" s="57"/>
      <c r="L157" s="53"/>
      <c r="M157" s="6"/>
    </row>
    <row r="158" spans="1:13" s="50" customFormat="1" ht="39.950000000000003" customHeight="1" thickTop="1" thickBot="1" x14ac:dyDescent="0.3">
      <c r="A158" s="6"/>
      <c r="B158" s="53">
        <f t="shared" si="7"/>
        <v>11</v>
      </c>
      <c r="C158" s="61" t="s">
        <v>209</v>
      </c>
      <c r="D158" s="61" t="s">
        <v>308</v>
      </c>
      <c r="E158" s="61" t="s">
        <v>210</v>
      </c>
      <c r="F158" s="53" t="s">
        <v>3</v>
      </c>
      <c r="G158" s="53" t="s">
        <v>465</v>
      </c>
      <c r="H158" s="53">
        <f>INT(D12/2)</f>
        <v>2</v>
      </c>
      <c r="I158" s="53"/>
      <c r="J158" s="56"/>
      <c r="K158" s="57"/>
      <c r="L158" s="53"/>
      <c r="M158" s="6"/>
    </row>
    <row r="159" spans="1:13" ht="39.950000000000003" customHeight="1" thickTop="1" thickBot="1" x14ac:dyDescent="0.3">
      <c r="A159" s="6"/>
      <c r="B159" s="53">
        <f t="shared" si="7"/>
        <v>12</v>
      </c>
      <c r="C159" s="54" t="s">
        <v>28</v>
      </c>
      <c r="D159" s="54" t="s">
        <v>309</v>
      </c>
      <c r="E159" s="54"/>
      <c r="F159" s="55" t="s">
        <v>3</v>
      </c>
      <c r="G159" s="55" t="s">
        <v>465</v>
      </c>
      <c r="H159" s="53">
        <v>1</v>
      </c>
      <c r="I159" s="53"/>
      <c r="J159" s="56"/>
      <c r="K159" s="57"/>
      <c r="L159" s="58"/>
      <c r="M159" s="6"/>
    </row>
    <row r="160" spans="1:13" ht="39.950000000000003" customHeight="1" thickTop="1" thickBot="1" x14ac:dyDescent="0.3">
      <c r="A160" s="6"/>
      <c r="B160" s="53">
        <f t="shared" si="7"/>
        <v>13</v>
      </c>
      <c r="C160" s="61" t="s">
        <v>98</v>
      </c>
      <c r="D160" s="61" t="s">
        <v>335</v>
      </c>
      <c r="E160" s="61" t="s">
        <v>266</v>
      </c>
      <c r="F160" s="53" t="s">
        <v>3</v>
      </c>
      <c r="G160" s="53" t="s">
        <v>465</v>
      </c>
      <c r="H160" s="53">
        <v>1</v>
      </c>
      <c r="I160" s="53"/>
      <c r="J160" s="56"/>
      <c r="K160" s="57"/>
      <c r="L160" s="53"/>
      <c r="M160" s="6"/>
    </row>
    <row r="161" spans="1:13" ht="20.100000000000001" customHeight="1" thickTop="1" thickBot="1" x14ac:dyDescent="0.3">
      <c r="A161" s="6"/>
      <c r="B161" s="96" t="s">
        <v>177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8"/>
      <c r="M161" s="6"/>
    </row>
    <row r="162" spans="1:13" ht="39.950000000000003" customHeight="1" thickTop="1" thickBot="1" x14ac:dyDescent="0.3">
      <c r="A162" s="6"/>
      <c r="B162" s="8" t="s">
        <v>0</v>
      </c>
      <c r="C162" s="8" t="s">
        <v>167</v>
      </c>
      <c r="D162" s="8" t="s">
        <v>168</v>
      </c>
      <c r="E162" s="8" t="s">
        <v>169</v>
      </c>
      <c r="F162" s="8" t="s">
        <v>170</v>
      </c>
      <c r="G162" s="8" t="s">
        <v>172</v>
      </c>
      <c r="H162" s="9" t="s">
        <v>447</v>
      </c>
      <c r="I162" s="9" t="s">
        <v>448</v>
      </c>
      <c r="J162" s="9" t="s">
        <v>449</v>
      </c>
      <c r="K162" s="51" t="s">
        <v>450</v>
      </c>
      <c r="L162" s="9" t="s">
        <v>451</v>
      </c>
      <c r="M162" s="6"/>
    </row>
    <row r="163" spans="1:13" s="50" customFormat="1" ht="39.950000000000003" customHeight="1" thickTop="1" thickBot="1" x14ac:dyDescent="0.3">
      <c r="A163" s="6"/>
      <c r="B163" s="53">
        <f>ROW(A1)</f>
        <v>1</v>
      </c>
      <c r="C163" s="61" t="s">
        <v>148</v>
      </c>
      <c r="D163" s="61" t="s">
        <v>267</v>
      </c>
      <c r="E163" s="61" t="s">
        <v>271</v>
      </c>
      <c r="F163" s="53" t="s">
        <v>3</v>
      </c>
      <c r="G163" s="53" t="s">
        <v>465</v>
      </c>
      <c r="H163" s="53">
        <f>$H$76</f>
        <v>3</v>
      </c>
      <c r="I163" s="53"/>
      <c r="J163" s="53"/>
      <c r="K163" s="53"/>
      <c r="L163" s="53"/>
      <c r="M163" s="6"/>
    </row>
    <row r="164" spans="1:13" s="50" customFormat="1" ht="39.950000000000003" customHeight="1" thickTop="1" thickBot="1" x14ac:dyDescent="0.3">
      <c r="A164" s="6"/>
      <c r="B164" s="53">
        <f>B163+1</f>
        <v>2</v>
      </c>
      <c r="C164" s="61" t="s">
        <v>149</v>
      </c>
      <c r="D164" s="61" t="s">
        <v>268</v>
      </c>
      <c r="E164" s="61" t="s">
        <v>271</v>
      </c>
      <c r="F164" s="53" t="s">
        <v>3</v>
      </c>
      <c r="G164" s="53" t="s">
        <v>465</v>
      </c>
      <c r="H164" s="53">
        <f t="shared" ref="H164:H166" si="8">$H$76</f>
        <v>3</v>
      </c>
      <c r="I164" s="53"/>
      <c r="J164" s="53"/>
      <c r="K164" s="53"/>
      <c r="L164" s="53"/>
      <c r="M164" s="6"/>
    </row>
    <row r="165" spans="1:13" s="50" customFormat="1" ht="39.950000000000003" customHeight="1" thickTop="1" thickBot="1" x14ac:dyDescent="0.3">
      <c r="A165" s="6"/>
      <c r="B165" s="53">
        <f t="shared" ref="B165:B228" si="9">B164+1</f>
        <v>3</v>
      </c>
      <c r="C165" s="61" t="s">
        <v>150</v>
      </c>
      <c r="D165" s="61" t="s">
        <v>269</v>
      </c>
      <c r="E165" s="61" t="s">
        <v>271</v>
      </c>
      <c r="F165" s="53" t="s">
        <v>3</v>
      </c>
      <c r="G165" s="53" t="s">
        <v>465</v>
      </c>
      <c r="H165" s="53">
        <f t="shared" si="8"/>
        <v>3</v>
      </c>
      <c r="I165" s="53"/>
      <c r="J165" s="53"/>
      <c r="K165" s="53"/>
      <c r="L165" s="53"/>
      <c r="M165" s="6"/>
    </row>
    <row r="166" spans="1:13" s="50" customFormat="1" ht="39.950000000000003" customHeight="1" thickTop="1" thickBot="1" x14ac:dyDescent="0.3">
      <c r="A166" s="6"/>
      <c r="B166" s="53">
        <f t="shared" si="9"/>
        <v>4</v>
      </c>
      <c r="C166" s="61" t="s">
        <v>151</v>
      </c>
      <c r="D166" s="61" t="s">
        <v>270</v>
      </c>
      <c r="E166" s="61" t="s">
        <v>271</v>
      </c>
      <c r="F166" s="53" t="s">
        <v>3</v>
      </c>
      <c r="G166" s="53" t="s">
        <v>465</v>
      </c>
      <c r="H166" s="53">
        <f t="shared" si="8"/>
        <v>3</v>
      </c>
      <c r="I166" s="53"/>
      <c r="J166" s="53"/>
      <c r="K166" s="53"/>
      <c r="L166" s="53"/>
      <c r="M166" s="6"/>
    </row>
    <row r="167" spans="1:13" s="50" customFormat="1" ht="99.95" customHeight="1" thickTop="1" thickBot="1" x14ac:dyDescent="0.3">
      <c r="A167" s="6"/>
      <c r="B167" s="53">
        <f t="shared" si="9"/>
        <v>5</v>
      </c>
      <c r="C167" s="87" t="s">
        <v>7</v>
      </c>
      <c r="D167" s="87" t="s">
        <v>275</v>
      </c>
      <c r="E167" s="87" t="s">
        <v>273</v>
      </c>
      <c r="F167" s="88" t="s">
        <v>3</v>
      </c>
      <c r="G167" s="89" t="s">
        <v>465</v>
      </c>
      <c r="H167" s="89">
        <f t="shared" ref="H167:H173" si="10">$H$76+1</f>
        <v>4</v>
      </c>
      <c r="I167" s="89"/>
      <c r="J167" s="90"/>
      <c r="K167" s="91"/>
      <c r="L167" s="85"/>
      <c r="M167" s="6"/>
    </row>
    <row r="168" spans="1:13" s="50" customFormat="1" ht="99.95" customHeight="1" thickTop="1" thickBot="1" x14ac:dyDescent="0.3">
      <c r="A168" s="6"/>
      <c r="B168" s="53">
        <f t="shared" si="9"/>
        <v>6</v>
      </c>
      <c r="C168" s="87" t="s">
        <v>7</v>
      </c>
      <c r="D168" s="87" t="s">
        <v>276</v>
      </c>
      <c r="E168" s="87" t="s">
        <v>274</v>
      </c>
      <c r="F168" s="88" t="s">
        <v>3</v>
      </c>
      <c r="G168" s="89" t="s">
        <v>465</v>
      </c>
      <c r="H168" s="89">
        <f t="shared" si="10"/>
        <v>4</v>
      </c>
      <c r="I168" s="89"/>
      <c r="J168" s="90"/>
      <c r="K168" s="91"/>
      <c r="L168" s="85"/>
      <c r="M168" s="6"/>
    </row>
    <row r="169" spans="1:13" s="50" customFormat="1" ht="99.95" customHeight="1" thickTop="1" thickBot="1" x14ac:dyDescent="0.3">
      <c r="A169" s="6"/>
      <c r="B169" s="53">
        <f t="shared" si="9"/>
        <v>7</v>
      </c>
      <c r="C169" s="87" t="s">
        <v>7</v>
      </c>
      <c r="D169" s="87" t="s">
        <v>277</v>
      </c>
      <c r="E169" s="87" t="s">
        <v>279</v>
      </c>
      <c r="F169" s="88" t="s">
        <v>3</v>
      </c>
      <c r="G169" s="89" t="s">
        <v>465</v>
      </c>
      <c r="H169" s="89">
        <f t="shared" si="10"/>
        <v>4</v>
      </c>
      <c r="I169" s="89"/>
      <c r="J169" s="90"/>
      <c r="K169" s="91"/>
      <c r="L169" s="85"/>
      <c r="M169" s="6"/>
    </row>
    <row r="170" spans="1:13" s="50" customFormat="1" ht="99.95" customHeight="1" thickTop="1" thickBot="1" x14ac:dyDescent="0.3">
      <c r="A170" s="6"/>
      <c r="B170" s="53">
        <f t="shared" si="9"/>
        <v>8</v>
      </c>
      <c r="C170" s="87" t="s">
        <v>8</v>
      </c>
      <c r="D170" s="87" t="s">
        <v>495</v>
      </c>
      <c r="E170" s="87" t="s">
        <v>496</v>
      </c>
      <c r="F170" s="88" t="s">
        <v>3</v>
      </c>
      <c r="G170" s="89" t="s">
        <v>465</v>
      </c>
      <c r="H170" s="89">
        <f t="shared" si="10"/>
        <v>4</v>
      </c>
      <c r="I170" s="89"/>
      <c r="J170" s="90"/>
      <c r="K170" s="91"/>
      <c r="L170" s="85"/>
      <c r="M170" s="6"/>
    </row>
    <row r="171" spans="1:13" s="50" customFormat="1" ht="99.95" customHeight="1" thickTop="1" thickBot="1" x14ac:dyDescent="0.3">
      <c r="A171" s="6"/>
      <c r="B171" s="53">
        <f t="shared" si="9"/>
        <v>9</v>
      </c>
      <c r="C171" s="87" t="s">
        <v>8</v>
      </c>
      <c r="D171" s="87" t="s">
        <v>280</v>
      </c>
      <c r="E171" s="87" t="s">
        <v>284</v>
      </c>
      <c r="F171" s="88" t="s">
        <v>3</v>
      </c>
      <c r="G171" s="89" t="s">
        <v>465</v>
      </c>
      <c r="H171" s="89">
        <f t="shared" si="10"/>
        <v>4</v>
      </c>
      <c r="I171" s="89"/>
      <c r="J171" s="90"/>
      <c r="K171" s="91"/>
      <c r="L171" s="85"/>
      <c r="M171" s="6"/>
    </row>
    <row r="172" spans="1:13" s="50" customFormat="1" ht="99.95" customHeight="1" thickTop="1" thickBot="1" x14ac:dyDescent="0.3">
      <c r="A172" s="6"/>
      <c r="B172" s="53">
        <f t="shared" si="9"/>
        <v>10</v>
      </c>
      <c r="C172" s="87" t="s">
        <v>8</v>
      </c>
      <c r="D172" s="87" t="s">
        <v>278</v>
      </c>
      <c r="E172" s="87" t="s">
        <v>285</v>
      </c>
      <c r="F172" s="88" t="s">
        <v>3</v>
      </c>
      <c r="G172" s="89" t="s">
        <v>465</v>
      </c>
      <c r="H172" s="89">
        <f t="shared" si="10"/>
        <v>4</v>
      </c>
      <c r="I172" s="89"/>
      <c r="J172" s="90"/>
      <c r="K172" s="91"/>
      <c r="L172" s="85"/>
      <c r="M172" s="6"/>
    </row>
    <row r="173" spans="1:13" s="50" customFormat="1" ht="80.099999999999994" customHeight="1" thickTop="1" thickBot="1" x14ac:dyDescent="0.3">
      <c r="A173" s="6"/>
      <c r="B173" s="53">
        <f t="shared" si="9"/>
        <v>11</v>
      </c>
      <c r="C173" s="87" t="s">
        <v>9</v>
      </c>
      <c r="D173" s="87" t="s">
        <v>281</v>
      </c>
      <c r="E173" s="87" t="s">
        <v>282</v>
      </c>
      <c r="F173" s="88" t="s">
        <v>3</v>
      </c>
      <c r="G173" s="89" t="s">
        <v>465</v>
      </c>
      <c r="H173" s="89">
        <f t="shared" si="10"/>
        <v>4</v>
      </c>
      <c r="I173" s="89"/>
      <c r="J173" s="90"/>
      <c r="K173" s="91"/>
      <c r="L173" s="85"/>
      <c r="M173" s="6"/>
    </row>
    <row r="174" spans="1:13" s="50" customFormat="1" ht="80.099999999999994" customHeight="1" thickTop="1" thickBot="1" x14ac:dyDescent="0.3">
      <c r="A174" s="6"/>
      <c r="B174" s="53">
        <f t="shared" si="9"/>
        <v>12</v>
      </c>
      <c r="C174" s="87" t="s">
        <v>6</v>
      </c>
      <c r="D174" s="87" t="s">
        <v>283</v>
      </c>
      <c r="E174" s="87" t="s">
        <v>286</v>
      </c>
      <c r="F174" s="88" t="s">
        <v>3</v>
      </c>
      <c r="G174" s="89" t="s">
        <v>465</v>
      </c>
      <c r="H174" s="89">
        <f>$H$76+1</f>
        <v>4</v>
      </c>
      <c r="I174" s="89"/>
      <c r="J174" s="90"/>
      <c r="K174" s="91"/>
      <c r="L174" s="85"/>
      <c r="M174" s="6"/>
    </row>
    <row r="175" spans="1:13" s="50" customFormat="1" ht="39.950000000000003" customHeight="1" thickTop="1" thickBot="1" x14ac:dyDescent="0.3">
      <c r="A175" s="6"/>
      <c r="B175" s="53">
        <f t="shared" si="9"/>
        <v>13</v>
      </c>
      <c r="C175" s="87" t="s">
        <v>72</v>
      </c>
      <c r="D175" s="87" t="s">
        <v>296</v>
      </c>
      <c r="E175" s="87" t="s">
        <v>272</v>
      </c>
      <c r="F175" s="88" t="s">
        <v>35</v>
      </c>
      <c r="G175" s="89" t="s">
        <v>465</v>
      </c>
      <c r="H175" s="89">
        <f>D12</f>
        <v>5</v>
      </c>
      <c r="I175" s="89"/>
      <c r="J175" s="90"/>
      <c r="K175" s="91"/>
      <c r="L175" s="85"/>
      <c r="M175" s="6"/>
    </row>
    <row r="176" spans="1:13" s="50" customFormat="1" ht="39.950000000000003" customHeight="1" thickTop="1" thickBot="1" x14ac:dyDescent="0.3">
      <c r="A176" s="6"/>
      <c r="B176" s="53">
        <f t="shared" si="9"/>
        <v>14</v>
      </c>
      <c r="C176" s="87" t="s">
        <v>287</v>
      </c>
      <c r="D176" s="87" t="s">
        <v>289</v>
      </c>
      <c r="E176" s="87" t="s">
        <v>288</v>
      </c>
      <c r="F176" s="88" t="s">
        <v>35</v>
      </c>
      <c r="G176" s="89" t="s">
        <v>465</v>
      </c>
      <c r="H176" s="89">
        <f>D12</f>
        <v>5</v>
      </c>
      <c r="I176" s="89"/>
      <c r="J176" s="90"/>
      <c r="K176" s="91"/>
      <c r="L176" s="85"/>
      <c r="M176" s="6"/>
    </row>
    <row r="177" spans="1:13" s="50" customFormat="1" ht="39.950000000000003" customHeight="1" thickTop="1" thickBot="1" x14ac:dyDescent="0.3">
      <c r="A177" s="6"/>
      <c r="B177" s="53">
        <f t="shared" si="9"/>
        <v>15</v>
      </c>
      <c r="C177" s="87" t="s">
        <v>75</v>
      </c>
      <c r="D177" s="87" t="s">
        <v>377</v>
      </c>
      <c r="E177" s="87" t="s">
        <v>76</v>
      </c>
      <c r="F177" s="88" t="s">
        <v>3</v>
      </c>
      <c r="G177" s="89" t="s">
        <v>465</v>
      </c>
      <c r="H177" s="89">
        <v>3</v>
      </c>
      <c r="I177" s="89"/>
      <c r="J177" s="90"/>
      <c r="K177" s="91"/>
      <c r="L177" s="85"/>
      <c r="M177" s="6"/>
    </row>
    <row r="178" spans="1:13" s="50" customFormat="1" ht="39.950000000000003" customHeight="1" thickTop="1" thickBot="1" x14ac:dyDescent="0.3">
      <c r="A178" s="6"/>
      <c r="B178" s="53">
        <f t="shared" si="9"/>
        <v>16</v>
      </c>
      <c r="C178" s="87" t="s">
        <v>75</v>
      </c>
      <c r="D178" s="87" t="s">
        <v>382</v>
      </c>
      <c r="E178" s="87" t="s">
        <v>77</v>
      </c>
      <c r="F178" s="88" t="s">
        <v>3</v>
      </c>
      <c r="G178" s="89" t="s">
        <v>465</v>
      </c>
      <c r="H178" s="89">
        <v>3</v>
      </c>
      <c r="I178" s="89"/>
      <c r="J178" s="90"/>
      <c r="K178" s="91"/>
      <c r="L178" s="85"/>
      <c r="M178" s="6"/>
    </row>
    <row r="179" spans="1:13" s="50" customFormat="1" ht="39.950000000000003" customHeight="1" thickTop="1" thickBot="1" x14ac:dyDescent="0.3">
      <c r="A179" s="6"/>
      <c r="B179" s="53">
        <f t="shared" si="9"/>
        <v>17</v>
      </c>
      <c r="C179" s="87" t="s">
        <v>78</v>
      </c>
      <c r="D179" s="87" t="s">
        <v>378</v>
      </c>
      <c r="E179" s="87" t="s">
        <v>379</v>
      </c>
      <c r="F179" s="88" t="s">
        <v>3</v>
      </c>
      <c r="G179" s="89" t="s">
        <v>465</v>
      </c>
      <c r="H179" s="89">
        <v>7</v>
      </c>
      <c r="I179" s="89"/>
      <c r="J179" s="90"/>
      <c r="K179" s="91"/>
      <c r="L179" s="85"/>
      <c r="M179" s="6"/>
    </row>
    <row r="180" spans="1:13" s="50" customFormat="1" ht="39.950000000000003" customHeight="1" thickTop="1" thickBot="1" x14ac:dyDescent="0.3">
      <c r="A180" s="6"/>
      <c r="B180" s="53">
        <f t="shared" si="9"/>
        <v>18</v>
      </c>
      <c r="C180" s="87" t="s">
        <v>385</v>
      </c>
      <c r="D180" s="87" t="s">
        <v>380</v>
      </c>
      <c r="E180" s="87" t="s">
        <v>381</v>
      </c>
      <c r="F180" s="88" t="s">
        <v>3</v>
      </c>
      <c r="G180" s="89" t="s">
        <v>465</v>
      </c>
      <c r="H180" s="89">
        <f>$D$12</f>
        <v>5</v>
      </c>
      <c r="I180" s="89"/>
      <c r="J180" s="90"/>
      <c r="K180" s="91"/>
      <c r="L180" s="85"/>
      <c r="M180" s="6"/>
    </row>
    <row r="181" spans="1:13" s="50" customFormat="1" ht="39.950000000000003" customHeight="1" thickTop="1" thickBot="1" x14ac:dyDescent="0.3">
      <c r="A181" s="6"/>
      <c r="B181" s="53">
        <f t="shared" si="9"/>
        <v>19</v>
      </c>
      <c r="C181" s="87" t="s">
        <v>385</v>
      </c>
      <c r="D181" s="87" t="s">
        <v>383</v>
      </c>
      <c r="E181" s="87" t="s">
        <v>384</v>
      </c>
      <c r="F181" s="88" t="s">
        <v>3</v>
      </c>
      <c r="G181" s="89" t="s">
        <v>465</v>
      </c>
      <c r="H181" s="89">
        <f>$D$12</f>
        <v>5</v>
      </c>
      <c r="I181" s="89"/>
      <c r="J181" s="90"/>
      <c r="K181" s="91"/>
      <c r="L181" s="85"/>
      <c r="M181" s="6"/>
    </row>
    <row r="182" spans="1:13" s="50" customFormat="1" ht="39.950000000000003" customHeight="1" thickTop="1" thickBot="1" x14ac:dyDescent="0.3">
      <c r="A182" s="6"/>
      <c r="B182" s="53">
        <f t="shared" si="9"/>
        <v>20</v>
      </c>
      <c r="C182" s="87" t="s">
        <v>73</v>
      </c>
      <c r="D182" s="87" t="s">
        <v>361</v>
      </c>
      <c r="E182" s="87" t="s">
        <v>357</v>
      </c>
      <c r="F182" s="88" t="s">
        <v>3</v>
      </c>
      <c r="G182" s="89" t="s">
        <v>465</v>
      </c>
      <c r="H182" s="89">
        <f t="shared" ref="H182:H185" si="11">$D$12*2</f>
        <v>10</v>
      </c>
      <c r="I182" s="89"/>
      <c r="J182" s="90"/>
      <c r="K182" s="91"/>
      <c r="L182" s="87"/>
      <c r="M182" s="6"/>
    </row>
    <row r="183" spans="1:13" s="50" customFormat="1" ht="39.950000000000003" customHeight="1" thickTop="1" thickBot="1" x14ac:dyDescent="0.3">
      <c r="A183" s="6"/>
      <c r="B183" s="53">
        <f t="shared" si="9"/>
        <v>21</v>
      </c>
      <c r="C183" s="87" t="s">
        <v>73</v>
      </c>
      <c r="D183" s="87" t="s">
        <v>362</v>
      </c>
      <c r="E183" s="87" t="s">
        <v>358</v>
      </c>
      <c r="F183" s="88" t="s">
        <v>3</v>
      </c>
      <c r="G183" s="89" t="s">
        <v>465</v>
      </c>
      <c r="H183" s="89">
        <f t="shared" si="11"/>
        <v>10</v>
      </c>
      <c r="I183" s="89"/>
      <c r="J183" s="90"/>
      <c r="K183" s="91"/>
      <c r="L183" s="87"/>
      <c r="M183" s="6"/>
    </row>
    <row r="184" spans="1:13" s="50" customFormat="1" ht="39.950000000000003" customHeight="1" thickTop="1" thickBot="1" x14ac:dyDescent="0.3">
      <c r="A184" s="6"/>
      <c r="B184" s="53">
        <f t="shared" si="9"/>
        <v>22</v>
      </c>
      <c r="C184" s="87" t="s">
        <v>73</v>
      </c>
      <c r="D184" s="87" t="s">
        <v>363</v>
      </c>
      <c r="E184" s="87" t="s">
        <v>359</v>
      </c>
      <c r="F184" s="88" t="s">
        <v>3</v>
      </c>
      <c r="G184" s="89" t="s">
        <v>465</v>
      </c>
      <c r="H184" s="89">
        <f t="shared" si="11"/>
        <v>10</v>
      </c>
      <c r="I184" s="89"/>
      <c r="J184" s="90"/>
      <c r="K184" s="91"/>
      <c r="L184" s="87"/>
      <c r="M184" s="6"/>
    </row>
    <row r="185" spans="1:13" s="50" customFormat="1" ht="39.950000000000003" customHeight="1" thickTop="1" thickBot="1" x14ac:dyDescent="0.3">
      <c r="A185" s="6"/>
      <c r="B185" s="53">
        <f t="shared" si="9"/>
        <v>23</v>
      </c>
      <c r="C185" s="87" t="s">
        <v>73</v>
      </c>
      <c r="D185" s="87" t="s">
        <v>364</v>
      </c>
      <c r="E185" s="87" t="s">
        <v>360</v>
      </c>
      <c r="F185" s="88" t="s">
        <v>3</v>
      </c>
      <c r="G185" s="89" t="s">
        <v>465</v>
      </c>
      <c r="H185" s="89">
        <f t="shared" si="11"/>
        <v>10</v>
      </c>
      <c r="I185" s="89"/>
      <c r="J185" s="90"/>
      <c r="K185" s="91"/>
      <c r="L185" s="87"/>
      <c r="M185" s="6"/>
    </row>
    <row r="186" spans="1:13" s="50" customFormat="1" ht="39.950000000000003" customHeight="1" thickTop="1" thickBot="1" x14ac:dyDescent="0.3">
      <c r="A186" s="6"/>
      <c r="B186" s="53">
        <f t="shared" si="9"/>
        <v>24</v>
      </c>
      <c r="C186" s="87" t="s">
        <v>189</v>
      </c>
      <c r="D186" s="87" t="s">
        <v>351</v>
      </c>
      <c r="E186" s="87" t="s">
        <v>352</v>
      </c>
      <c r="F186" s="88" t="s">
        <v>3</v>
      </c>
      <c r="G186" s="88" t="s">
        <v>465</v>
      </c>
      <c r="H186" s="89">
        <f>$D$12*3</f>
        <v>15</v>
      </c>
      <c r="I186" s="89"/>
      <c r="J186" s="90"/>
      <c r="K186" s="91"/>
      <c r="L186" s="87"/>
      <c r="M186" s="6"/>
    </row>
    <row r="187" spans="1:13" s="50" customFormat="1" ht="39.950000000000003" customHeight="1" thickTop="1" thickBot="1" x14ac:dyDescent="0.3">
      <c r="A187" s="6"/>
      <c r="B187" s="53">
        <f t="shared" si="9"/>
        <v>25</v>
      </c>
      <c r="C187" s="87" t="s">
        <v>189</v>
      </c>
      <c r="D187" s="87" t="s">
        <v>355</v>
      </c>
      <c r="E187" s="87" t="s">
        <v>353</v>
      </c>
      <c r="F187" s="88" t="s">
        <v>3</v>
      </c>
      <c r="G187" s="89" t="s">
        <v>465</v>
      </c>
      <c r="H187" s="89">
        <f t="shared" ref="H187:H188" si="12">$D$12*3</f>
        <v>15</v>
      </c>
      <c r="I187" s="89"/>
      <c r="J187" s="90"/>
      <c r="K187" s="91"/>
      <c r="L187" s="87"/>
      <c r="M187" s="6"/>
    </row>
    <row r="188" spans="1:13" s="50" customFormat="1" ht="39.950000000000003" customHeight="1" thickTop="1" thickBot="1" x14ac:dyDescent="0.3">
      <c r="A188" s="6"/>
      <c r="B188" s="53">
        <f t="shared" si="9"/>
        <v>26</v>
      </c>
      <c r="C188" s="87" t="s">
        <v>189</v>
      </c>
      <c r="D188" s="87" t="s">
        <v>356</v>
      </c>
      <c r="E188" s="87" t="s">
        <v>354</v>
      </c>
      <c r="F188" s="88" t="s">
        <v>3</v>
      </c>
      <c r="G188" s="89" t="s">
        <v>465</v>
      </c>
      <c r="H188" s="89">
        <f t="shared" si="12"/>
        <v>15</v>
      </c>
      <c r="I188" s="89"/>
      <c r="J188" s="90"/>
      <c r="K188" s="91"/>
      <c r="L188" s="87"/>
      <c r="M188" s="6"/>
    </row>
    <row r="189" spans="1:13" s="50" customFormat="1" ht="39.75" thickTop="1" thickBot="1" x14ac:dyDescent="0.3">
      <c r="A189" s="6"/>
      <c r="B189" s="53">
        <f t="shared" si="9"/>
        <v>27</v>
      </c>
      <c r="C189" s="87" t="s">
        <v>79</v>
      </c>
      <c r="D189" s="87" t="s">
        <v>368</v>
      </c>
      <c r="E189" s="87" t="s">
        <v>365</v>
      </c>
      <c r="F189" s="88" t="s">
        <v>3</v>
      </c>
      <c r="G189" s="89" t="s">
        <v>465</v>
      </c>
      <c r="H189" s="89">
        <f>$H$286+1</f>
        <v>2</v>
      </c>
      <c r="I189" s="89"/>
      <c r="J189" s="90"/>
      <c r="K189" s="91"/>
      <c r="L189" s="87"/>
      <c r="M189" s="6"/>
    </row>
    <row r="190" spans="1:13" s="50" customFormat="1" ht="39.75" thickTop="1" thickBot="1" x14ac:dyDescent="0.3">
      <c r="A190" s="6"/>
      <c r="B190" s="53">
        <f t="shared" si="9"/>
        <v>28</v>
      </c>
      <c r="C190" s="87" t="s">
        <v>79</v>
      </c>
      <c r="D190" s="87" t="s">
        <v>367</v>
      </c>
      <c r="E190" s="87" t="s">
        <v>366</v>
      </c>
      <c r="F190" s="88" t="s">
        <v>3</v>
      </c>
      <c r="G190" s="89" t="s">
        <v>465</v>
      </c>
      <c r="H190" s="89">
        <f>$H$286+1</f>
        <v>2</v>
      </c>
      <c r="I190" s="89"/>
      <c r="J190" s="90"/>
      <c r="K190" s="91"/>
      <c r="L190" s="87"/>
      <c r="M190" s="6"/>
    </row>
    <row r="191" spans="1:13" s="50" customFormat="1" ht="39.950000000000003" customHeight="1" thickTop="1" thickBot="1" x14ac:dyDescent="0.3">
      <c r="A191" s="6"/>
      <c r="B191" s="53">
        <f t="shared" si="9"/>
        <v>29</v>
      </c>
      <c r="C191" s="87" t="s">
        <v>74</v>
      </c>
      <c r="D191" s="87" t="s">
        <v>373</v>
      </c>
      <c r="E191" s="87" t="s">
        <v>369</v>
      </c>
      <c r="F191" s="88" t="s">
        <v>3</v>
      </c>
      <c r="G191" s="88" t="s">
        <v>465</v>
      </c>
      <c r="H191" s="88">
        <f>$D$12*3</f>
        <v>15</v>
      </c>
      <c r="I191" s="88"/>
      <c r="J191" s="90"/>
      <c r="K191" s="92"/>
      <c r="L191" s="87"/>
      <c r="M191" s="6"/>
    </row>
    <row r="192" spans="1:13" s="50" customFormat="1" ht="39.950000000000003" customHeight="1" thickTop="1" thickBot="1" x14ac:dyDescent="0.3">
      <c r="A192" s="6"/>
      <c r="B192" s="53">
        <f t="shared" si="9"/>
        <v>30</v>
      </c>
      <c r="C192" s="87" t="s">
        <v>74</v>
      </c>
      <c r="D192" s="87" t="s">
        <v>374</v>
      </c>
      <c r="E192" s="87" t="s">
        <v>370</v>
      </c>
      <c r="F192" s="88" t="s">
        <v>3</v>
      </c>
      <c r="G192" s="88" t="s">
        <v>465</v>
      </c>
      <c r="H192" s="88">
        <f t="shared" ref="H192:H194" si="13">$D$12*3</f>
        <v>15</v>
      </c>
      <c r="I192" s="88"/>
      <c r="J192" s="90"/>
      <c r="K192" s="92"/>
      <c r="L192" s="87"/>
      <c r="M192" s="6"/>
    </row>
    <row r="193" spans="1:13" s="50" customFormat="1" ht="39.950000000000003" customHeight="1" thickTop="1" thickBot="1" x14ac:dyDescent="0.3">
      <c r="A193" s="6"/>
      <c r="B193" s="53">
        <f t="shared" si="9"/>
        <v>31</v>
      </c>
      <c r="C193" s="87" t="s">
        <v>74</v>
      </c>
      <c r="D193" s="87" t="s">
        <v>375</v>
      </c>
      <c r="E193" s="87" t="s">
        <v>371</v>
      </c>
      <c r="F193" s="88" t="s">
        <v>3</v>
      </c>
      <c r="G193" s="88" t="s">
        <v>465</v>
      </c>
      <c r="H193" s="88">
        <f t="shared" si="13"/>
        <v>15</v>
      </c>
      <c r="I193" s="88"/>
      <c r="J193" s="90"/>
      <c r="K193" s="92"/>
      <c r="L193" s="87"/>
      <c r="M193" s="6"/>
    </row>
    <row r="194" spans="1:13" s="50" customFormat="1" ht="39.950000000000003" customHeight="1" thickTop="1" thickBot="1" x14ac:dyDescent="0.3">
      <c r="A194" s="6"/>
      <c r="B194" s="53">
        <f t="shared" si="9"/>
        <v>32</v>
      </c>
      <c r="C194" s="87" t="s">
        <v>74</v>
      </c>
      <c r="D194" s="87" t="s">
        <v>376</v>
      </c>
      <c r="E194" s="87" t="s">
        <v>372</v>
      </c>
      <c r="F194" s="88" t="s">
        <v>3</v>
      </c>
      <c r="G194" s="88" t="s">
        <v>465</v>
      </c>
      <c r="H194" s="88">
        <f t="shared" si="13"/>
        <v>15</v>
      </c>
      <c r="I194" s="88"/>
      <c r="J194" s="90"/>
      <c r="K194" s="92"/>
      <c r="L194" s="87"/>
      <c r="M194" s="6"/>
    </row>
    <row r="195" spans="1:13" s="50" customFormat="1" ht="39.950000000000003" customHeight="1" thickTop="1" thickBot="1" x14ac:dyDescent="0.3">
      <c r="A195" s="6"/>
      <c r="B195" s="53">
        <f t="shared" si="9"/>
        <v>33</v>
      </c>
      <c r="C195" s="87" t="s">
        <v>80</v>
      </c>
      <c r="D195" s="87"/>
      <c r="E195" s="87" t="s">
        <v>291</v>
      </c>
      <c r="F195" s="88" t="s">
        <v>290</v>
      </c>
      <c r="G195" s="89" t="s">
        <v>465</v>
      </c>
      <c r="H195" s="89">
        <v>0.1</v>
      </c>
      <c r="I195" s="88"/>
      <c r="J195" s="90"/>
      <c r="K195" s="91"/>
      <c r="L195" s="85"/>
      <c r="M195" s="6"/>
    </row>
    <row r="196" spans="1:13" s="50" customFormat="1" ht="39.950000000000003" customHeight="1" thickTop="1" thickBot="1" x14ac:dyDescent="0.3">
      <c r="A196" s="6"/>
      <c r="B196" s="53">
        <f t="shared" si="9"/>
        <v>34</v>
      </c>
      <c r="C196" s="87" t="s">
        <v>80</v>
      </c>
      <c r="D196" s="87"/>
      <c r="E196" s="87" t="s">
        <v>292</v>
      </c>
      <c r="F196" s="88" t="s">
        <v>290</v>
      </c>
      <c r="G196" s="89" t="s">
        <v>465</v>
      </c>
      <c r="H196" s="89">
        <v>0.2</v>
      </c>
      <c r="I196" s="88"/>
      <c r="J196" s="90"/>
      <c r="K196" s="91"/>
      <c r="L196" s="85"/>
      <c r="M196" s="6"/>
    </row>
    <row r="197" spans="1:13" s="50" customFormat="1" ht="39.950000000000003" customHeight="1" thickTop="1" thickBot="1" x14ac:dyDescent="0.3">
      <c r="A197" s="6"/>
      <c r="B197" s="80">
        <f t="shared" si="9"/>
        <v>35</v>
      </c>
      <c r="C197" s="87" t="s">
        <v>80</v>
      </c>
      <c r="D197" s="87"/>
      <c r="E197" s="87" t="s">
        <v>293</v>
      </c>
      <c r="F197" s="88" t="s">
        <v>290</v>
      </c>
      <c r="G197" s="89" t="s">
        <v>465</v>
      </c>
      <c r="H197" s="89">
        <v>0.2</v>
      </c>
      <c r="I197" s="88"/>
      <c r="J197" s="90"/>
      <c r="K197" s="91"/>
      <c r="L197" s="85"/>
      <c r="M197" s="6"/>
    </row>
    <row r="198" spans="1:13" s="50" customFormat="1" ht="39.950000000000003" customHeight="1" thickTop="1" thickBot="1" x14ac:dyDescent="0.3">
      <c r="A198" s="6"/>
      <c r="B198" s="80">
        <f t="shared" si="9"/>
        <v>36</v>
      </c>
      <c r="C198" s="87" t="s">
        <v>80</v>
      </c>
      <c r="D198" s="87"/>
      <c r="E198" s="87" t="s">
        <v>294</v>
      </c>
      <c r="F198" s="88" t="s">
        <v>290</v>
      </c>
      <c r="G198" s="89" t="s">
        <v>465</v>
      </c>
      <c r="H198" s="89">
        <v>0.3</v>
      </c>
      <c r="I198" s="88"/>
      <c r="J198" s="90"/>
      <c r="K198" s="91"/>
      <c r="L198" s="85"/>
      <c r="M198" s="6"/>
    </row>
    <row r="199" spans="1:13" s="50" customFormat="1" ht="39.950000000000003" customHeight="1" thickTop="1" thickBot="1" x14ac:dyDescent="0.3">
      <c r="A199" s="6"/>
      <c r="B199" s="80">
        <f t="shared" si="9"/>
        <v>37</v>
      </c>
      <c r="C199" s="54" t="s">
        <v>81</v>
      </c>
      <c r="D199" s="54" t="s">
        <v>84</v>
      </c>
      <c r="E199" s="54" t="s">
        <v>386</v>
      </c>
      <c r="F199" s="55" t="s">
        <v>83</v>
      </c>
      <c r="G199" s="53" t="s">
        <v>465</v>
      </c>
      <c r="H199" s="53">
        <v>2</v>
      </c>
      <c r="I199" s="53"/>
      <c r="J199" s="56"/>
      <c r="K199" s="57"/>
      <c r="L199" s="58"/>
      <c r="M199" s="6"/>
    </row>
    <row r="200" spans="1:13" s="50" customFormat="1" ht="39.950000000000003" customHeight="1" thickTop="1" thickBot="1" x14ac:dyDescent="0.3">
      <c r="A200" s="6"/>
      <c r="B200" s="80">
        <f t="shared" si="9"/>
        <v>38</v>
      </c>
      <c r="C200" s="54" t="s">
        <v>82</v>
      </c>
      <c r="D200" s="54"/>
      <c r="E200" s="54" t="s">
        <v>387</v>
      </c>
      <c r="F200" s="55" t="s">
        <v>83</v>
      </c>
      <c r="G200" s="53" t="s">
        <v>465</v>
      </c>
      <c r="H200" s="53">
        <v>1</v>
      </c>
      <c r="I200" s="53"/>
      <c r="J200" s="56"/>
      <c r="K200" s="57"/>
      <c r="L200" s="58"/>
      <c r="M200" s="6"/>
    </row>
    <row r="201" spans="1:13" s="50" customFormat="1" ht="39.950000000000003" customHeight="1" thickTop="1" thickBot="1" x14ac:dyDescent="0.3">
      <c r="A201" s="6"/>
      <c r="B201" s="80">
        <f t="shared" si="9"/>
        <v>39</v>
      </c>
      <c r="C201" s="54" t="s">
        <v>85</v>
      </c>
      <c r="D201" s="54" t="s">
        <v>86</v>
      </c>
      <c r="E201" s="54" t="s">
        <v>295</v>
      </c>
      <c r="F201" s="55" t="s">
        <v>87</v>
      </c>
      <c r="G201" s="53" t="s">
        <v>465</v>
      </c>
      <c r="H201" s="53">
        <f>INT(D12/2)</f>
        <v>2</v>
      </c>
      <c r="I201" s="55"/>
      <c r="J201" s="56"/>
      <c r="K201" s="57"/>
      <c r="L201" s="58"/>
      <c r="M201" s="6"/>
    </row>
    <row r="202" spans="1:13" s="50" customFormat="1" ht="39.950000000000003" customHeight="1" thickTop="1" thickBot="1" x14ac:dyDescent="0.3">
      <c r="A202" s="6"/>
      <c r="B202" s="80">
        <f t="shared" si="9"/>
        <v>40</v>
      </c>
      <c r="C202" s="54" t="s">
        <v>88</v>
      </c>
      <c r="D202" s="54" t="s">
        <v>89</v>
      </c>
      <c r="E202" s="54" t="s">
        <v>388</v>
      </c>
      <c r="F202" s="55" t="s">
        <v>90</v>
      </c>
      <c r="G202" s="53" t="s">
        <v>465</v>
      </c>
      <c r="H202" s="53">
        <f>INT($D$12/2)-1</f>
        <v>1</v>
      </c>
      <c r="I202" s="55"/>
      <c r="J202" s="56"/>
      <c r="K202" s="57"/>
      <c r="L202" s="58"/>
      <c r="M202" s="6"/>
    </row>
    <row r="203" spans="1:13" ht="39.950000000000003" customHeight="1" thickTop="1" thickBot="1" x14ac:dyDescent="0.3">
      <c r="A203" s="6"/>
      <c r="B203" s="80">
        <f t="shared" si="9"/>
        <v>41</v>
      </c>
      <c r="C203" s="54" t="s">
        <v>91</v>
      </c>
      <c r="D203" s="54" t="s">
        <v>92</v>
      </c>
      <c r="E203" s="54" t="s">
        <v>394</v>
      </c>
      <c r="F203" s="55" t="s">
        <v>87</v>
      </c>
      <c r="G203" s="53" t="s">
        <v>465</v>
      </c>
      <c r="H203" s="53">
        <f>INT($D$12/2)-1</f>
        <v>1</v>
      </c>
      <c r="I203" s="55"/>
      <c r="J203" s="56"/>
      <c r="K203" s="57"/>
      <c r="L203" s="58"/>
      <c r="M203" s="6"/>
    </row>
    <row r="204" spans="1:13" ht="39.950000000000003" customHeight="1" thickTop="1" thickBot="1" x14ac:dyDescent="0.3">
      <c r="A204" s="6"/>
      <c r="B204" s="80">
        <f t="shared" si="9"/>
        <v>42</v>
      </c>
      <c r="C204" s="54" t="s">
        <v>390</v>
      </c>
      <c r="D204" s="54" t="s">
        <v>392</v>
      </c>
      <c r="E204" s="54" t="s">
        <v>395</v>
      </c>
      <c r="F204" s="55" t="s">
        <v>290</v>
      </c>
      <c r="G204" s="53" t="s">
        <v>465</v>
      </c>
      <c r="H204" s="53">
        <f>INT($D$12*1.5)</f>
        <v>7</v>
      </c>
      <c r="I204" s="53"/>
      <c r="J204" s="56"/>
      <c r="K204" s="57"/>
      <c r="L204" s="58"/>
      <c r="M204" s="6"/>
    </row>
    <row r="205" spans="1:13" ht="39.950000000000003" customHeight="1" thickTop="1" thickBot="1" x14ac:dyDescent="0.3">
      <c r="A205" s="6"/>
      <c r="B205" s="80">
        <f t="shared" si="9"/>
        <v>43</v>
      </c>
      <c r="C205" s="54" t="s">
        <v>391</v>
      </c>
      <c r="D205" s="54" t="s">
        <v>393</v>
      </c>
      <c r="E205" s="54" t="s">
        <v>403</v>
      </c>
      <c r="F205" s="55" t="s">
        <v>290</v>
      </c>
      <c r="G205" s="53" t="s">
        <v>465</v>
      </c>
      <c r="H205" s="53">
        <f>H204*0.3</f>
        <v>2.1</v>
      </c>
      <c r="I205" s="53"/>
      <c r="J205" s="56"/>
      <c r="K205" s="57"/>
      <c r="L205" s="58"/>
      <c r="M205" s="6"/>
    </row>
    <row r="206" spans="1:13" s="50" customFormat="1" ht="39.950000000000003" customHeight="1" thickTop="1" thickBot="1" x14ac:dyDescent="0.3">
      <c r="A206" s="6"/>
      <c r="B206" s="80">
        <f t="shared" si="9"/>
        <v>44</v>
      </c>
      <c r="C206" s="54" t="s">
        <v>102</v>
      </c>
      <c r="D206" s="54" t="s">
        <v>101</v>
      </c>
      <c r="E206" s="54" t="s">
        <v>389</v>
      </c>
      <c r="F206" s="55" t="s">
        <v>290</v>
      </c>
      <c r="G206" s="53" t="s">
        <v>465</v>
      </c>
      <c r="H206" s="53">
        <v>10</v>
      </c>
      <c r="I206" s="55"/>
      <c r="J206" s="56"/>
      <c r="K206" s="57"/>
      <c r="L206" s="58"/>
      <c r="M206" s="6"/>
    </row>
    <row r="207" spans="1:13" s="50" customFormat="1" ht="39.950000000000003" customHeight="1" thickTop="1" thickBot="1" x14ac:dyDescent="0.3">
      <c r="A207" s="6"/>
      <c r="B207" s="80">
        <f t="shared" si="9"/>
        <v>45</v>
      </c>
      <c r="C207" s="54" t="s">
        <v>104</v>
      </c>
      <c r="D207" s="54"/>
      <c r="E207" s="54" t="s">
        <v>408</v>
      </c>
      <c r="F207" s="55" t="s">
        <v>3</v>
      </c>
      <c r="G207" s="53" t="s">
        <v>465</v>
      </c>
      <c r="H207" s="53">
        <f>$D$12*5</f>
        <v>25</v>
      </c>
      <c r="I207" s="53"/>
      <c r="J207" s="56"/>
      <c r="K207" s="57"/>
      <c r="L207" s="58"/>
      <c r="M207" s="6"/>
    </row>
    <row r="208" spans="1:13" s="50" customFormat="1" ht="39.950000000000003" customHeight="1" thickTop="1" thickBot="1" x14ac:dyDescent="0.3">
      <c r="A208" s="6"/>
      <c r="B208" s="80">
        <f t="shared" si="9"/>
        <v>46</v>
      </c>
      <c r="C208" s="54" t="s">
        <v>104</v>
      </c>
      <c r="D208" s="54"/>
      <c r="E208" s="54" t="s">
        <v>409</v>
      </c>
      <c r="F208" s="55" t="s">
        <v>3</v>
      </c>
      <c r="G208" s="53" t="s">
        <v>465</v>
      </c>
      <c r="H208" s="53">
        <f>$D$12*5</f>
        <v>25</v>
      </c>
      <c r="I208" s="53"/>
      <c r="J208" s="56"/>
      <c r="K208" s="57"/>
      <c r="L208" s="58"/>
      <c r="M208" s="6"/>
    </row>
    <row r="209" spans="1:13" s="50" customFormat="1" ht="39.950000000000003" customHeight="1" thickTop="1" thickBot="1" x14ac:dyDescent="0.3">
      <c r="A209" s="6"/>
      <c r="B209" s="80">
        <f t="shared" si="9"/>
        <v>47</v>
      </c>
      <c r="C209" s="54" t="s">
        <v>103</v>
      </c>
      <c r="D209" s="54"/>
      <c r="E209" s="54" t="s">
        <v>407</v>
      </c>
      <c r="F209" s="55" t="s">
        <v>3</v>
      </c>
      <c r="G209" s="53" t="s">
        <v>465</v>
      </c>
      <c r="H209" s="53">
        <f>$D$12</f>
        <v>5</v>
      </c>
      <c r="I209" s="53"/>
      <c r="J209" s="56"/>
      <c r="K209" s="57"/>
      <c r="L209" s="58"/>
      <c r="M209" s="6"/>
    </row>
    <row r="210" spans="1:13" s="50" customFormat="1" ht="39.950000000000003" customHeight="1" thickTop="1" thickBot="1" x14ac:dyDescent="0.3">
      <c r="A210" s="6"/>
      <c r="B210" s="80">
        <f t="shared" si="9"/>
        <v>48</v>
      </c>
      <c r="C210" s="54" t="s">
        <v>109</v>
      </c>
      <c r="D210" s="54" t="s">
        <v>110</v>
      </c>
      <c r="E210" s="54" t="s">
        <v>396</v>
      </c>
      <c r="F210" s="55" t="s">
        <v>128</v>
      </c>
      <c r="G210" s="53" t="s">
        <v>465</v>
      </c>
      <c r="H210" s="53">
        <f>$D$12*5</f>
        <v>25</v>
      </c>
      <c r="I210" s="55"/>
      <c r="J210" s="56"/>
      <c r="K210" s="57"/>
      <c r="L210" s="58"/>
      <c r="M210" s="6"/>
    </row>
    <row r="211" spans="1:13" ht="39.950000000000003" customHeight="1" thickTop="1" thickBot="1" x14ac:dyDescent="0.3">
      <c r="A211" s="6"/>
      <c r="B211" s="80">
        <f t="shared" si="9"/>
        <v>49</v>
      </c>
      <c r="C211" s="54" t="s">
        <v>410</v>
      </c>
      <c r="D211" s="54" t="s">
        <v>111</v>
      </c>
      <c r="E211" s="54" t="s">
        <v>397</v>
      </c>
      <c r="F211" s="55" t="s">
        <v>128</v>
      </c>
      <c r="G211" s="53" t="s">
        <v>465</v>
      </c>
      <c r="H211" s="53">
        <f>$D$12*2</f>
        <v>10</v>
      </c>
      <c r="I211" s="55"/>
      <c r="J211" s="56"/>
      <c r="K211" s="57"/>
      <c r="L211" s="58"/>
      <c r="M211" s="6"/>
    </row>
    <row r="212" spans="1:13" s="50" customFormat="1" ht="39.950000000000003" customHeight="1" thickTop="1" thickBot="1" x14ac:dyDescent="0.3">
      <c r="A212" s="6"/>
      <c r="B212" s="80">
        <f t="shared" si="9"/>
        <v>50</v>
      </c>
      <c r="C212" s="54" t="s">
        <v>127</v>
      </c>
      <c r="D212" s="54" t="s">
        <v>126</v>
      </c>
      <c r="E212" s="54" t="s">
        <v>398</v>
      </c>
      <c r="F212" s="55" t="s">
        <v>128</v>
      </c>
      <c r="G212" s="53" t="s">
        <v>465</v>
      </c>
      <c r="H212" s="53">
        <f>$D$12*2</f>
        <v>10</v>
      </c>
      <c r="I212" s="55"/>
      <c r="J212" s="56"/>
      <c r="K212" s="57"/>
      <c r="L212" s="58"/>
      <c r="M212" s="6"/>
    </row>
    <row r="213" spans="1:13" s="50" customFormat="1" ht="39.950000000000003" customHeight="1" thickTop="1" thickBot="1" x14ac:dyDescent="0.3">
      <c r="A213" s="6"/>
      <c r="B213" s="80">
        <f t="shared" si="9"/>
        <v>51</v>
      </c>
      <c r="C213" s="54" t="s">
        <v>112</v>
      </c>
      <c r="D213" s="54" t="s">
        <v>125</v>
      </c>
      <c r="E213" s="54" t="s">
        <v>404</v>
      </c>
      <c r="F213" s="55" t="s">
        <v>31</v>
      </c>
      <c r="G213" s="53" t="s">
        <v>465</v>
      </c>
      <c r="H213" s="53">
        <f>$D$12*2</f>
        <v>10</v>
      </c>
      <c r="I213" s="55"/>
      <c r="J213" s="56"/>
      <c r="K213" s="57"/>
      <c r="L213" s="58"/>
      <c r="M213" s="6"/>
    </row>
    <row r="214" spans="1:13" s="50" customFormat="1" ht="39.950000000000003" customHeight="1" thickTop="1" thickBot="1" x14ac:dyDescent="0.3">
      <c r="A214" s="6"/>
      <c r="B214" s="80">
        <f t="shared" si="9"/>
        <v>52</v>
      </c>
      <c r="C214" s="54" t="s">
        <v>113</v>
      </c>
      <c r="D214" s="54" t="s">
        <v>124</v>
      </c>
      <c r="E214" s="54" t="s">
        <v>405</v>
      </c>
      <c r="F214" s="55" t="s">
        <v>128</v>
      </c>
      <c r="G214" s="53" t="s">
        <v>465</v>
      </c>
      <c r="H214" s="53">
        <f>$D$12*3</f>
        <v>15</v>
      </c>
      <c r="I214" s="55"/>
      <c r="J214" s="56"/>
      <c r="K214" s="57"/>
      <c r="L214" s="58"/>
      <c r="M214" s="6"/>
    </row>
    <row r="215" spans="1:13" ht="39.950000000000003" customHeight="1" thickTop="1" thickBot="1" x14ac:dyDescent="0.3">
      <c r="A215" s="6"/>
      <c r="B215" s="80">
        <f t="shared" si="9"/>
        <v>53</v>
      </c>
      <c r="C215" s="54" t="s">
        <v>114</v>
      </c>
      <c r="D215" s="54" t="s">
        <v>123</v>
      </c>
      <c r="E215" s="54" t="s">
        <v>399</v>
      </c>
      <c r="F215" s="55" t="s">
        <v>31</v>
      </c>
      <c r="G215" s="53" t="s">
        <v>465</v>
      </c>
      <c r="H215" s="53">
        <f t="shared" ref="H215:H219" si="14">$D$12</f>
        <v>5</v>
      </c>
      <c r="I215" s="55"/>
      <c r="J215" s="56"/>
      <c r="K215" s="57"/>
      <c r="L215" s="58"/>
      <c r="M215" s="6"/>
    </row>
    <row r="216" spans="1:13" s="50" customFormat="1" ht="39.950000000000003" customHeight="1" thickTop="1" thickBot="1" x14ac:dyDescent="0.3">
      <c r="A216" s="6"/>
      <c r="B216" s="80">
        <f t="shared" si="9"/>
        <v>54</v>
      </c>
      <c r="C216" s="54" t="s">
        <v>115</v>
      </c>
      <c r="D216" s="54" t="s">
        <v>122</v>
      </c>
      <c r="E216" s="54" t="s">
        <v>400</v>
      </c>
      <c r="F216" s="55" t="s">
        <v>128</v>
      </c>
      <c r="G216" s="53" t="s">
        <v>465</v>
      </c>
      <c r="H216" s="53">
        <f>$D$12*2</f>
        <v>10</v>
      </c>
      <c r="I216" s="55"/>
      <c r="J216" s="56"/>
      <c r="K216" s="57"/>
      <c r="L216" s="58"/>
      <c r="M216" s="6"/>
    </row>
    <row r="217" spans="1:13" ht="39.950000000000003" customHeight="1" thickTop="1" thickBot="1" x14ac:dyDescent="0.3">
      <c r="A217" s="6"/>
      <c r="B217" s="80">
        <f t="shared" si="9"/>
        <v>55</v>
      </c>
      <c r="C217" s="54" t="s">
        <v>116</v>
      </c>
      <c r="D217" s="54" t="s">
        <v>121</v>
      </c>
      <c r="E217" s="54" t="s">
        <v>401</v>
      </c>
      <c r="F217" s="55" t="s">
        <v>128</v>
      </c>
      <c r="G217" s="53" t="s">
        <v>465</v>
      </c>
      <c r="H217" s="53">
        <f>$D$12*2</f>
        <v>10</v>
      </c>
      <c r="I217" s="55"/>
      <c r="J217" s="56"/>
      <c r="K217" s="57"/>
      <c r="L217" s="58"/>
      <c r="M217" s="6"/>
    </row>
    <row r="218" spans="1:13" ht="39.950000000000003" customHeight="1" thickTop="1" thickBot="1" x14ac:dyDescent="0.3">
      <c r="A218" s="6"/>
      <c r="B218" s="80">
        <f t="shared" si="9"/>
        <v>56</v>
      </c>
      <c r="C218" s="54" t="s">
        <v>117</v>
      </c>
      <c r="D218" s="54" t="s">
        <v>120</v>
      </c>
      <c r="E218" s="54" t="s">
        <v>402</v>
      </c>
      <c r="F218" s="55" t="s">
        <v>128</v>
      </c>
      <c r="G218" s="53" t="s">
        <v>465</v>
      </c>
      <c r="H218" s="53">
        <f>$D$12*3</f>
        <v>15</v>
      </c>
      <c r="I218" s="55"/>
      <c r="J218" s="56"/>
      <c r="K218" s="57"/>
      <c r="L218" s="58"/>
      <c r="M218" s="6"/>
    </row>
    <row r="219" spans="1:13" s="50" customFormat="1" ht="39.950000000000003" customHeight="1" thickTop="1" thickBot="1" x14ac:dyDescent="0.3">
      <c r="A219" s="6"/>
      <c r="B219" s="80">
        <f t="shared" si="9"/>
        <v>57</v>
      </c>
      <c r="C219" s="54" t="s">
        <v>118</v>
      </c>
      <c r="D219" s="54" t="s">
        <v>119</v>
      </c>
      <c r="E219" s="54" t="s">
        <v>406</v>
      </c>
      <c r="F219" s="55" t="s">
        <v>105</v>
      </c>
      <c r="G219" s="53" t="s">
        <v>465</v>
      </c>
      <c r="H219" s="53">
        <f t="shared" si="14"/>
        <v>5</v>
      </c>
      <c r="I219" s="55"/>
      <c r="J219" s="56"/>
      <c r="K219" s="57"/>
      <c r="L219" s="58"/>
      <c r="M219" s="6"/>
    </row>
    <row r="220" spans="1:13" s="50" customFormat="1" ht="39.950000000000003" customHeight="1" thickTop="1" thickBot="1" x14ac:dyDescent="0.3">
      <c r="A220" s="6"/>
      <c r="B220" s="80">
        <f t="shared" si="9"/>
        <v>58</v>
      </c>
      <c r="C220" s="54" t="s">
        <v>411</v>
      </c>
      <c r="D220" s="54" t="s">
        <v>132</v>
      </c>
      <c r="E220" s="54" t="s">
        <v>413</v>
      </c>
      <c r="F220" s="55" t="s">
        <v>128</v>
      </c>
      <c r="G220" s="55" t="s">
        <v>465</v>
      </c>
      <c r="H220" s="55">
        <f>$D$12*5</f>
        <v>25</v>
      </c>
      <c r="I220" s="55"/>
      <c r="J220" s="59"/>
      <c r="K220" s="60"/>
      <c r="L220" s="55"/>
      <c r="M220" s="6"/>
    </row>
    <row r="221" spans="1:13" ht="39.950000000000003" customHeight="1" thickTop="1" thickBot="1" x14ac:dyDescent="0.3">
      <c r="A221" s="6"/>
      <c r="B221" s="80">
        <f t="shared" si="9"/>
        <v>59</v>
      </c>
      <c r="C221" s="54" t="s">
        <v>412</v>
      </c>
      <c r="D221" s="54" t="s">
        <v>133</v>
      </c>
      <c r="E221" s="54" t="s">
        <v>414</v>
      </c>
      <c r="F221" s="55" t="s">
        <v>128</v>
      </c>
      <c r="G221" s="55" t="s">
        <v>465</v>
      </c>
      <c r="H221" s="55">
        <f>$D$12*3</f>
        <v>15</v>
      </c>
      <c r="I221" s="55"/>
      <c r="J221" s="59"/>
      <c r="K221" s="60"/>
      <c r="L221" s="55"/>
      <c r="M221" s="6"/>
    </row>
    <row r="222" spans="1:13" s="50" customFormat="1" ht="39.950000000000003" customHeight="1" thickTop="1" thickBot="1" x14ac:dyDescent="0.3">
      <c r="A222" s="6"/>
      <c r="B222" s="80">
        <f t="shared" si="9"/>
        <v>60</v>
      </c>
      <c r="C222" s="54" t="s">
        <v>129</v>
      </c>
      <c r="D222" s="54" t="s">
        <v>134</v>
      </c>
      <c r="E222" s="54" t="s">
        <v>415</v>
      </c>
      <c r="F222" s="55" t="s">
        <v>128</v>
      </c>
      <c r="G222" s="55" t="s">
        <v>465</v>
      </c>
      <c r="H222" s="55">
        <f>$D$12*3</f>
        <v>15</v>
      </c>
      <c r="I222" s="55"/>
      <c r="J222" s="59"/>
      <c r="K222" s="60"/>
      <c r="L222" s="55"/>
      <c r="M222" s="6"/>
    </row>
    <row r="223" spans="1:13" ht="39.950000000000003" customHeight="1" thickTop="1" thickBot="1" x14ac:dyDescent="0.3">
      <c r="A223" s="6"/>
      <c r="B223" s="80">
        <f t="shared" si="9"/>
        <v>61</v>
      </c>
      <c r="C223" s="54" t="s">
        <v>130</v>
      </c>
      <c r="D223" s="54" t="s">
        <v>135</v>
      </c>
      <c r="E223" s="54" t="s">
        <v>416</v>
      </c>
      <c r="F223" s="55" t="s">
        <v>3</v>
      </c>
      <c r="G223" s="53" t="s">
        <v>465</v>
      </c>
      <c r="H223" s="53">
        <f>$D$12*2</f>
        <v>10</v>
      </c>
      <c r="I223" s="55"/>
      <c r="J223" s="56"/>
      <c r="K223" s="57"/>
      <c r="L223" s="58"/>
      <c r="M223" s="6"/>
    </row>
    <row r="224" spans="1:13" ht="39.950000000000003" customHeight="1" thickTop="1" thickBot="1" x14ac:dyDescent="0.3">
      <c r="A224" s="6"/>
      <c r="B224" s="80">
        <f t="shared" si="9"/>
        <v>62</v>
      </c>
      <c r="C224" s="54" t="s">
        <v>131</v>
      </c>
      <c r="D224" s="54" t="s">
        <v>136</v>
      </c>
      <c r="E224" s="54" t="s">
        <v>417</v>
      </c>
      <c r="F224" s="55" t="s">
        <v>3</v>
      </c>
      <c r="G224" s="53" t="s">
        <v>465</v>
      </c>
      <c r="H224" s="53">
        <f>$D$12*2</f>
        <v>10</v>
      </c>
      <c r="I224" s="55"/>
      <c r="J224" s="56"/>
      <c r="K224" s="57"/>
      <c r="L224" s="58"/>
      <c r="M224" s="6"/>
    </row>
    <row r="225" spans="1:13" ht="39.950000000000003" customHeight="1" thickTop="1" thickBot="1" x14ac:dyDescent="0.3">
      <c r="A225" s="6"/>
      <c r="B225" s="80">
        <f t="shared" si="9"/>
        <v>63</v>
      </c>
      <c r="C225" s="54" t="s">
        <v>130</v>
      </c>
      <c r="D225" s="54" t="s">
        <v>137</v>
      </c>
      <c r="E225" s="54" t="s">
        <v>418</v>
      </c>
      <c r="F225" s="55" t="s">
        <v>3</v>
      </c>
      <c r="G225" s="53" t="s">
        <v>465</v>
      </c>
      <c r="H225" s="53">
        <f>$D$12*2</f>
        <v>10</v>
      </c>
      <c r="I225" s="55"/>
      <c r="J225" s="56"/>
      <c r="K225" s="57"/>
      <c r="L225" s="58"/>
      <c r="M225" s="6"/>
    </row>
    <row r="226" spans="1:13" s="50" customFormat="1" ht="39.950000000000003" customHeight="1" thickTop="1" thickBot="1" x14ac:dyDescent="0.3">
      <c r="A226" s="6"/>
      <c r="B226" s="80">
        <f t="shared" si="9"/>
        <v>64</v>
      </c>
      <c r="C226" s="54" t="s">
        <v>433</v>
      </c>
      <c r="D226" s="54" t="s">
        <v>138</v>
      </c>
      <c r="E226" s="54" t="s">
        <v>419</v>
      </c>
      <c r="F226" s="55" t="s">
        <v>3</v>
      </c>
      <c r="G226" s="53" t="s">
        <v>465</v>
      </c>
      <c r="H226" s="53">
        <f>$D$12*10</f>
        <v>50</v>
      </c>
      <c r="I226" s="55"/>
      <c r="J226" s="56"/>
      <c r="K226" s="57"/>
      <c r="L226" s="58"/>
      <c r="M226" s="6"/>
    </row>
    <row r="227" spans="1:13" s="50" customFormat="1" ht="39.950000000000003" customHeight="1" thickTop="1" thickBot="1" x14ac:dyDescent="0.3">
      <c r="A227" s="6"/>
      <c r="B227" s="80">
        <f t="shared" si="9"/>
        <v>65</v>
      </c>
      <c r="C227" s="54" t="s">
        <v>434</v>
      </c>
      <c r="D227" s="54" t="s">
        <v>139</v>
      </c>
      <c r="E227" s="54" t="s">
        <v>420</v>
      </c>
      <c r="F227" s="55" t="s">
        <v>3</v>
      </c>
      <c r="G227" s="53" t="s">
        <v>465</v>
      </c>
      <c r="H227" s="53">
        <f>$D$12*5</f>
        <v>25</v>
      </c>
      <c r="I227" s="55"/>
      <c r="J227" s="56"/>
      <c r="K227" s="57"/>
      <c r="L227" s="58"/>
      <c r="M227" s="6"/>
    </row>
    <row r="228" spans="1:13" s="50" customFormat="1" ht="39.950000000000003" customHeight="1" thickTop="1" thickBot="1" x14ac:dyDescent="0.3">
      <c r="A228" s="6"/>
      <c r="B228" s="80">
        <f t="shared" si="9"/>
        <v>66</v>
      </c>
      <c r="C228" s="54" t="s">
        <v>435</v>
      </c>
      <c r="D228" s="54" t="s">
        <v>437</v>
      </c>
      <c r="E228" s="54" t="s">
        <v>438</v>
      </c>
      <c r="F228" s="55" t="s">
        <v>128</v>
      </c>
      <c r="G228" s="53" t="s">
        <v>465</v>
      </c>
      <c r="H228" s="53">
        <f>$D$12*3</f>
        <v>15</v>
      </c>
      <c r="I228" s="55"/>
      <c r="J228" s="56"/>
      <c r="K228" s="57"/>
      <c r="L228" s="58"/>
      <c r="M228" s="6"/>
    </row>
    <row r="229" spans="1:13" ht="39.950000000000003" customHeight="1" thickTop="1" thickBot="1" x14ac:dyDescent="0.3">
      <c r="A229" s="6"/>
      <c r="B229" s="80">
        <f t="shared" ref="B229:B241" si="15">B228+1</f>
        <v>67</v>
      </c>
      <c r="C229" s="54" t="s">
        <v>439</v>
      </c>
      <c r="D229" s="54" t="s">
        <v>440</v>
      </c>
      <c r="E229" s="54" t="s">
        <v>441</v>
      </c>
      <c r="F229" s="55" t="s">
        <v>128</v>
      </c>
      <c r="G229" s="53" t="s">
        <v>465</v>
      </c>
      <c r="H229" s="53">
        <f>$D$12*2</f>
        <v>10</v>
      </c>
      <c r="I229" s="55"/>
      <c r="J229" s="56"/>
      <c r="K229" s="57"/>
      <c r="L229" s="58"/>
      <c r="M229" s="6"/>
    </row>
    <row r="230" spans="1:13" ht="39.950000000000003" customHeight="1" thickTop="1" thickBot="1" x14ac:dyDescent="0.3">
      <c r="A230" s="6"/>
      <c r="B230" s="80">
        <f t="shared" si="15"/>
        <v>68</v>
      </c>
      <c r="C230" s="54" t="s">
        <v>442</v>
      </c>
      <c r="D230" s="54"/>
      <c r="E230" s="54" t="s">
        <v>479</v>
      </c>
      <c r="F230" s="55" t="s">
        <v>128</v>
      </c>
      <c r="G230" s="53" t="s">
        <v>465</v>
      </c>
      <c r="H230" s="53">
        <f t="shared" ref="H230" si="16">$D$12*3</f>
        <v>15</v>
      </c>
      <c r="I230" s="55"/>
      <c r="J230" s="56"/>
      <c r="K230" s="57"/>
      <c r="L230" s="58"/>
      <c r="M230" s="6"/>
    </row>
    <row r="231" spans="1:13" ht="39.950000000000003" customHeight="1" thickTop="1" thickBot="1" x14ac:dyDescent="0.3">
      <c r="A231" s="6"/>
      <c r="B231" s="80">
        <f t="shared" si="15"/>
        <v>69</v>
      </c>
      <c r="C231" s="54" t="s">
        <v>436</v>
      </c>
      <c r="D231" s="54" t="s">
        <v>428</v>
      </c>
      <c r="E231" s="54" t="s">
        <v>429</v>
      </c>
      <c r="F231" s="55" t="s">
        <v>128</v>
      </c>
      <c r="G231" s="53" t="s">
        <v>465</v>
      </c>
      <c r="H231" s="53">
        <f>$D$12*2</f>
        <v>10</v>
      </c>
      <c r="I231" s="55"/>
      <c r="J231" s="56"/>
      <c r="K231" s="57"/>
      <c r="L231" s="58"/>
      <c r="M231" s="6"/>
    </row>
    <row r="232" spans="1:13" ht="39.950000000000003" customHeight="1" thickTop="1" thickBot="1" x14ac:dyDescent="0.3">
      <c r="A232" s="6"/>
      <c r="B232" s="80">
        <f t="shared" si="15"/>
        <v>70</v>
      </c>
      <c r="C232" s="54" t="s">
        <v>436</v>
      </c>
      <c r="D232" s="54" t="s">
        <v>188</v>
      </c>
      <c r="E232" s="54" t="s">
        <v>430</v>
      </c>
      <c r="F232" s="55" t="s">
        <v>128</v>
      </c>
      <c r="G232" s="53" t="s">
        <v>465</v>
      </c>
      <c r="H232" s="53">
        <f>$D$12*3</f>
        <v>15</v>
      </c>
      <c r="I232" s="55"/>
      <c r="J232" s="56"/>
      <c r="K232" s="57"/>
      <c r="L232" s="58"/>
      <c r="M232" s="6"/>
    </row>
    <row r="233" spans="1:13" ht="39.950000000000003" customHeight="1" thickTop="1" thickBot="1" x14ac:dyDescent="0.3">
      <c r="A233" s="6"/>
      <c r="B233" s="80">
        <f t="shared" si="15"/>
        <v>71</v>
      </c>
      <c r="C233" s="54" t="s">
        <v>432</v>
      </c>
      <c r="D233" s="54" t="s">
        <v>187</v>
      </c>
      <c r="E233" s="54" t="s">
        <v>431</v>
      </c>
      <c r="F233" s="55" t="s">
        <v>128</v>
      </c>
      <c r="G233" s="53" t="s">
        <v>465</v>
      </c>
      <c r="H233" s="53">
        <f t="shared" ref="H233" si="17">$D$12*3</f>
        <v>15</v>
      </c>
      <c r="I233" s="55"/>
      <c r="J233" s="56"/>
      <c r="K233" s="57"/>
      <c r="L233" s="58"/>
      <c r="M233" s="6"/>
    </row>
    <row r="234" spans="1:13" s="52" customFormat="1" ht="39.950000000000003" customHeight="1" thickTop="1" thickBot="1" x14ac:dyDescent="0.3">
      <c r="A234" s="6"/>
      <c r="B234" s="80">
        <f t="shared" si="15"/>
        <v>72</v>
      </c>
      <c r="C234" s="54" t="s">
        <v>423</v>
      </c>
      <c r="D234" s="54" t="s">
        <v>425</v>
      </c>
      <c r="E234" s="54" t="s">
        <v>424</v>
      </c>
      <c r="F234" s="55" t="s">
        <v>128</v>
      </c>
      <c r="G234" s="55" t="s">
        <v>465</v>
      </c>
      <c r="H234" s="55">
        <f>$D$12*2</f>
        <v>10</v>
      </c>
      <c r="I234" s="55"/>
      <c r="J234" s="56"/>
      <c r="K234" s="60"/>
      <c r="L234" s="55"/>
      <c r="M234" s="6"/>
    </row>
    <row r="235" spans="1:13" s="52" customFormat="1" ht="39.950000000000003" customHeight="1" thickTop="1" thickBot="1" x14ac:dyDescent="0.3">
      <c r="A235" s="6"/>
      <c r="B235" s="80">
        <f t="shared" si="15"/>
        <v>73</v>
      </c>
      <c r="C235" s="54" t="s">
        <v>423</v>
      </c>
      <c r="D235" s="54" t="s">
        <v>426</v>
      </c>
      <c r="E235" s="54" t="s">
        <v>427</v>
      </c>
      <c r="F235" s="55" t="s">
        <v>128</v>
      </c>
      <c r="G235" s="55" t="s">
        <v>465</v>
      </c>
      <c r="H235" s="55">
        <f>$D$12*2</f>
        <v>10</v>
      </c>
      <c r="I235" s="55"/>
      <c r="J235" s="56"/>
      <c r="K235" s="60"/>
      <c r="L235" s="55"/>
      <c r="M235" s="6"/>
    </row>
    <row r="236" spans="1:13" ht="39.950000000000003" customHeight="1" thickTop="1" thickBot="1" x14ac:dyDescent="0.3">
      <c r="A236" s="6"/>
      <c r="B236" s="80">
        <f t="shared" si="15"/>
        <v>74</v>
      </c>
      <c r="C236" s="54" t="s">
        <v>140</v>
      </c>
      <c r="D236" s="54"/>
      <c r="E236" s="54" t="s">
        <v>422</v>
      </c>
      <c r="F236" s="55" t="s">
        <v>83</v>
      </c>
      <c r="G236" s="53" t="s">
        <v>465</v>
      </c>
      <c r="H236" s="53">
        <v>1</v>
      </c>
      <c r="I236" s="55"/>
      <c r="J236" s="56"/>
      <c r="K236" s="57"/>
      <c r="L236" s="58"/>
      <c r="M236" s="6"/>
    </row>
    <row r="237" spans="1:13" ht="39.950000000000003" customHeight="1" thickTop="1" thickBot="1" x14ac:dyDescent="0.3">
      <c r="A237" s="6"/>
      <c r="B237" s="80">
        <f t="shared" si="15"/>
        <v>75</v>
      </c>
      <c r="C237" s="54" t="s">
        <v>108</v>
      </c>
      <c r="D237" s="54"/>
      <c r="E237" s="54"/>
      <c r="F237" s="55" t="s">
        <v>87</v>
      </c>
      <c r="G237" s="53" t="s">
        <v>465</v>
      </c>
      <c r="H237" s="53">
        <f>$D$12</f>
        <v>5</v>
      </c>
      <c r="I237" s="55"/>
      <c r="J237" s="56"/>
      <c r="K237" s="57"/>
      <c r="L237" s="58"/>
      <c r="M237" s="6"/>
    </row>
    <row r="238" spans="1:13" ht="39.950000000000003" customHeight="1" thickTop="1" thickBot="1" x14ac:dyDescent="0.3">
      <c r="A238" s="6"/>
      <c r="B238" s="80">
        <f t="shared" si="15"/>
        <v>76</v>
      </c>
      <c r="C238" s="54" t="s">
        <v>107</v>
      </c>
      <c r="D238" s="54"/>
      <c r="E238" s="54" t="s">
        <v>421</v>
      </c>
      <c r="F238" s="55" t="s">
        <v>16</v>
      </c>
      <c r="G238" s="53" t="s">
        <v>465</v>
      </c>
      <c r="H238" s="53">
        <f>INT($D$12/2)-1</f>
        <v>1</v>
      </c>
      <c r="I238" s="55"/>
      <c r="J238" s="56"/>
      <c r="K238" s="57"/>
      <c r="L238" s="58"/>
      <c r="M238" s="6"/>
    </row>
    <row r="239" spans="1:13" s="50" customFormat="1" ht="39.950000000000003" customHeight="1" thickTop="1" thickBot="1" x14ac:dyDescent="0.3">
      <c r="A239" s="6"/>
      <c r="B239" s="80">
        <f t="shared" si="15"/>
        <v>77</v>
      </c>
      <c r="C239" s="54" t="s">
        <v>106</v>
      </c>
      <c r="D239" s="54"/>
      <c r="E239" s="54" t="s">
        <v>421</v>
      </c>
      <c r="F239" s="55" t="s">
        <v>16</v>
      </c>
      <c r="G239" s="53" t="s">
        <v>465</v>
      </c>
      <c r="H239" s="53">
        <v>1</v>
      </c>
      <c r="I239" s="55"/>
      <c r="J239" s="56"/>
      <c r="K239" s="57"/>
      <c r="L239" s="58"/>
      <c r="M239" s="6"/>
    </row>
    <row r="240" spans="1:13" ht="39.950000000000003" customHeight="1" thickTop="1" thickBot="1" x14ac:dyDescent="0.3">
      <c r="A240" s="6"/>
      <c r="B240" s="80">
        <f t="shared" si="15"/>
        <v>78</v>
      </c>
      <c r="C240" s="54" t="s">
        <v>100</v>
      </c>
      <c r="D240" s="61"/>
      <c r="E240" s="61" t="s">
        <v>264</v>
      </c>
      <c r="F240" s="53" t="s">
        <v>3</v>
      </c>
      <c r="G240" s="53" t="s">
        <v>465</v>
      </c>
      <c r="H240" s="53">
        <f>$D$12*5</f>
        <v>25</v>
      </c>
      <c r="I240" s="53"/>
      <c r="J240" s="56"/>
      <c r="K240" s="57"/>
      <c r="L240" s="58"/>
      <c r="M240" s="6"/>
    </row>
    <row r="241" spans="1:13" s="50" customFormat="1" ht="39.950000000000003" customHeight="1" thickTop="1" thickBot="1" x14ac:dyDescent="0.3">
      <c r="A241" s="6"/>
      <c r="B241" s="80">
        <f t="shared" si="15"/>
        <v>79</v>
      </c>
      <c r="C241" s="54" t="s">
        <v>100</v>
      </c>
      <c r="D241" s="61"/>
      <c r="E241" s="61" t="s">
        <v>265</v>
      </c>
      <c r="F241" s="53" t="s">
        <v>3</v>
      </c>
      <c r="G241" s="53" t="s">
        <v>465</v>
      </c>
      <c r="H241" s="53">
        <f>$D$12*5</f>
        <v>25</v>
      </c>
      <c r="I241" s="53"/>
      <c r="J241" s="56"/>
      <c r="K241" s="57"/>
      <c r="L241" s="58"/>
      <c r="M241" s="6"/>
    </row>
    <row r="242" spans="1:13" s="50" customFormat="1" ht="20.100000000000001" customHeight="1" thickTop="1" thickBot="1" x14ac:dyDescent="0.3">
      <c r="A242" s="6"/>
      <c r="B242" s="96" t="s">
        <v>471</v>
      </c>
      <c r="C242" s="97"/>
      <c r="D242" s="97"/>
      <c r="E242" s="97"/>
      <c r="F242" s="97"/>
      <c r="G242" s="97"/>
      <c r="H242" s="97"/>
      <c r="I242" s="97"/>
      <c r="J242" s="97"/>
      <c r="K242" s="97"/>
      <c r="L242" s="98"/>
      <c r="M242" s="6"/>
    </row>
    <row r="243" spans="1:13" s="50" customFormat="1" ht="39.75" customHeight="1" thickTop="1" thickBot="1" x14ac:dyDescent="0.3">
      <c r="A243" s="6"/>
      <c r="B243" s="8" t="s">
        <v>0</v>
      </c>
      <c r="C243" s="8" t="s">
        <v>167</v>
      </c>
      <c r="D243" s="8" t="s">
        <v>168</v>
      </c>
      <c r="E243" s="8" t="s">
        <v>169</v>
      </c>
      <c r="F243" s="8" t="s">
        <v>170</v>
      </c>
      <c r="G243" s="8" t="s">
        <v>172</v>
      </c>
      <c r="H243" s="9" t="s">
        <v>447</v>
      </c>
      <c r="I243" s="9" t="s">
        <v>448</v>
      </c>
      <c r="J243" s="9" t="s">
        <v>449</v>
      </c>
      <c r="K243" s="51" t="s">
        <v>450</v>
      </c>
      <c r="L243" s="9" t="s">
        <v>451</v>
      </c>
      <c r="M243" s="6"/>
    </row>
    <row r="244" spans="1:13" ht="38.25" customHeight="1" thickTop="1" thickBot="1" x14ac:dyDescent="0.3">
      <c r="A244" s="6"/>
      <c r="B244" s="55">
        <v>1</v>
      </c>
      <c r="C244" s="67" t="s">
        <v>483</v>
      </c>
      <c r="D244" s="67"/>
      <c r="E244" s="67" t="s">
        <v>462</v>
      </c>
      <c r="F244" s="53" t="s">
        <v>3</v>
      </c>
      <c r="G244" s="53" t="s">
        <v>465</v>
      </c>
      <c r="H244" s="53">
        <v>7</v>
      </c>
      <c r="I244" s="64"/>
      <c r="J244" s="64"/>
      <c r="K244" s="65"/>
      <c r="L244" s="65"/>
      <c r="M244" s="6"/>
    </row>
    <row r="245" spans="1:13" ht="39.950000000000003" customHeight="1" thickTop="1" thickBot="1" x14ac:dyDescent="0.3">
      <c r="A245" s="6"/>
      <c r="B245" s="53">
        <f>ROW(A2)</f>
        <v>2</v>
      </c>
      <c r="C245" s="61" t="s">
        <v>481</v>
      </c>
      <c r="D245" s="61"/>
      <c r="E245" s="61" t="s">
        <v>242</v>
      </c>
      <c r="F245" s="53" t="s">
        <v>3</v>
      </c>
      <c r="G245" s="53" t="s">
        <v>465</v>
      </c>
      <c r="H245" s="53">
        <v>1</v>
      </c>
      <c r="I245" s="53"/>
      <c r="J245" s="56"/>
      <c r="K245" s="57"/>
      <c r="L245" s="58"/>
      <c r="M245" s="6"/>
    </row>
    <row r="246" spans="1:13" ht="39.950000000000003" customHeight="1" thickTop="1" thickBot="1" x14ac:dyDescent="0.3">
      <c r="A246" s="6"/>
      <c r="B246" s="53">
        <f>ROW(A3)</f>
        <v>3</v>
      </c>
      <c r="C246" s="61" t="s">
        <v>57</v>
      </c>
      <c r="D246" s="54" t="s">
        <v>338</v>
      </c>
      <c r="E246" s="54" t="s">
        <v>337</v>
      </c>
      <c r="F246" s="55" t="s">
        <v>3</v>
      </c>
      <c r="G246" s="53" t="s">
        <v>465</v>
      </c>
      <c r="H246" s="53">
        <v>2</v>
      </c>
      <c r="I246" s="53"/>
      <c r="J246" s="56"/>
      <c r="K246" s="57"/>
      <c r="L246" s="58"/>
      <c r="M246" s="6"/>
    </row>
    <row r="247" spans="1:13" ht="39.950000000000003" customHeight="1" thickTop="1" thickBot="1" x14ac:dyDescent="0.3">
      <c r="A247" s="6"/>
      <c r="B247" s="53">
        <f>ROW(A4)</f>
        <v>4</v>
      </c>
      <c r="C247" s="61" t="s">
        <v>56</v>
      </c>
      <c r="D247" s="54" t="s">
        <v>329</v>
      </c>
      <c r="E247" s="54" t="s">
        <v>231</v>
      </c>
      <c r="F247" s="55" t="s">
        <v>3</v>
      </c>
      <c r="G247" s="53" t="s">
        <v>465</v>
      </c>
      <c r="H247" s="53">
        <v>1</v>
      </c>
      <c r="I247" s="53"/>
      <c r="J247" s="56"/>
      <c r="K247" s="57"/>
      <c r="L247" s="58"/>
      <c r="M247" s="6"/>
    </row>
    <row r="248" spans="1:13" ht="39.950000000000003" customHeight="1" thickTop="1" thickBot="1" x14ac:dyDescent="0.3">
      <c r="A248" s="6"/>
      <c r="B248" s="53">
        <v>5</v>
      </c>
      <c r="C248" s="61" t="s">
        <v>147</v>
      </c>
      <c r="D248" s="61" t="s">
        <v>336</v>
      </c>
      <c r="E248" s="61"/>
      <c r="F248" s="53" t="s">
        <v>3</v>
      </c>
      <c r="G248" s="53" t="s">
        <v>465</v>
      </c>
      <c r="H248" s="53">
        <v>2</v>
      </c>
      <c r="I248" s="53"/>
      <c r="J248" s="56"/>
      <c r="K248" s="57"/>
      <c r="L248" s="58"/>
      <c r="M248" s="6"/>
    </row>
    <row r="249" spans="1:13" ht="20.100000000000001" customHeight="1" thickTop="1" thickBot="1" x14ac:dyDescent="0.3">
      <c r="A249" s="6"/>
      <c r="B249" s="96" t="s">
        <v>476</v>
      </c>
      <c r="C249" s="97"/>
      <c r="D249" s="97"/>
      <c r="E249" s="97"/>
      <c r="F249" s="97"/>
      <c r="G249" s="97"/>
      <c r="H249" s="97"/>
      <c r="I249" s="97"/>
      <c r="J249" s="97"/>
      <c r="K249" s="97"/>
      <c r="L249" s="98"/>
      <c r="M249" s="6"/>
    </row>
    <row r="250" spans="1:13" ht="39.950000000000003" customHeight="1" thickTop="1" thickBot="1" x14ac:dyDescent="0.3">
      <c r="A250" s="6"/>
      <c r="B250" s="8" t="s">
        <v>0</v>
      </c>
      <c r="C250" s="8" t="s">
        <v>167</v>
      </c>
      <c r="D250" s="8" t="s">
        <v>168</v>
      </c>
      <c r="E250" s="8" t="s">
        <v>169</v>
      </c>
      <c r="F250" s="8" t="s">
        <v>170</v>
      </c>
      <c r="G250" s="8" t="s">
        <v>172</v>
      </c>
      <c r="H250" s="9" t="s">
        <v>447</v>
      </c>
      <c r="I250" s="9" t="s">
        <v>448</v>
      </c>
      <c r="J250" s="9" t="s">
        <v>449</v>
      </c>
      <c r="K250" s="51" t="s">
        <v>450</v>
      </c>
      <c r="L250" s="9" t="s">
        <v>451</v>
      </c>
      <c r="M250" s="6"/>
    </row>
    <row r="251" spans="1:13" ht="27" thickTop="1" thickBot="1" x14ac:dyDescent="0.3">
      <c r="A251" s="6"/>
      <c r="B251" s="53">
        <f t="shared" ref="B251:B256" si="18">ROW(A20)</f>
        <v>20</v>
      </c>
      <c r="C251" s="54" t="s">
        <v>15</v>
      </c>
      <c r="D251" s="54" t="s">
        <v>314</v>
      </c>
      <c r="E251" s="54" t="s">
        <v>216</v>
      </c>
      <c r="F251" s="55" t="s">
        <v>3</v>
      </c>
      <c r="G251" s="53" t="s">
        <v>465</v>
      </c>
      <c r="H251" s="53">
        <f>INT(D12/2)</f>
        <v>2</v>
      </c>
      <c r="I251" s="55"/>
      <c r="J251" s="56"/>
      <c r="K251" s="57"/>
      <c r="L251" s="58"/>
      <c r="M251" s="6"/>
    </row>
    <row r="252" spans="1:13" ht="39.950000000000003" customHeight="1" thickTop="1" thickBot="1" x14ac:dyDescent="0.3">
      <c r="A252" s="6"/>
      <c r="B252" s="53">
        <f t="shared" si="18"/>
        <v>21</v>
      </c>
      <c r="C252" s="54" t="s">
        <v>443</v>
      </c>
      <c r="D252" s="54" t="s">
        <v>315</v>
      </c>
      <c r="E252" s="54" t="s">
        <v>217</v>
      </c>
      <c r="F252" s="55" t="s">
        <v>3</v>
      </c>
      <c r="G252" s="53" t="s">
        <v>465</v>
      </c>
      <c r="H252" s="53">
        <f>D12*2</f>
        <v>10</v>
      </c>
      <c r="I252" s="55"/>
      <c r="J252" s="56"/>
      <c r="K252" s="57"/>
      <c r="L252" s="58"/>
      <c r="M252" s="6"/>
    </row>
    <row r="253" spans="1:13" ht="39.950000000000003" customHeight="1" thickTop="1" thickBot="1" x14ac:dyDescent="0.3">
      <c r="A253" s="6"/>
      <c r="B253" s="53">
        <f t="shared" si="18"/>
        <v>22</v>
      </c>
      <c r="C253" s="54" t="s">
        <v>144</v>
      </c>
      <c r="D253" s="54" t="s">
        <v>316</v>
      </c>
      <c r="E253" s="54" t="s">
        <v>219</v>
      </c>
      <c r="F253" s="55" t="s">
        <v>3</v>
      </c>
      <c r="G253" s="53" t="s">
        <v>465</v>
      </c>
      <c r="H253" s="53">
        <f>INT(D12/2)</f>
        <v>2</v>
      </c>
      <c r="I253" s="55"/>
      <c r="J253" s="56"/>
      <c r="K253" s="57"/>
      <c r="L253" s="58"/>
      <c r="M253" s="6"/>
    </row>
    <row r="254" spans="1:13" ht="39.950000000000003" customHeight="1" thickTop="1" thickBot="1" x14ac:dyDescent="0.3">
      <c r="A254" s="6"/>
      <c r="B254" s="53">
        <f t="shared" si="18"/>
        <v>23</v>
      </c>
      <c r="C254" s="54" t="s">
        <v>145</v>
      </c>
      <c r="D254" s="54" t="s">
        <v>318</v>
      </c>
      <c r="E254" s="54" t="s">
        <v>218</v>
      </c>
      <c r="F254" s="55" t="s">
        <v>16</v>
      </c>
      <c r="G254" s="53" t="s">
        <v>465</v>
      </c>
      <c r="H254" s="53">
        <f>INT(D12/2)</f>
        <v>2</v>
      </c>
      <c r="I254" s="55"/>
      <c r="J254" s="56"/>
      <c r="K254" s="57"/>
      <c r="L254" s="58"/>
      <c r="M254" s="6"/>
    </row>
    <row r="255" spans="1:13" ht="39.950000000000003" customHeight="1" thickTop="1" thickBot="1" x14ac:dyDescent="0.3">
      <c r="A255" s="6"/>
      <c r="B255" s="53">
        <f t="shared" si="18"/>
        <v>24</v>
      </c>
      <c r="C255" s="54" t="s">
        <v>21</v>
      </c>
      <c r="D255" s="54" t="s">
        <v>317</v>
      </c>
      <c r="E255" s="54" t="s">
        <v>220</v>
      </c>
      <c r="F255" s="55" t="s">
        <v>171</v>
      </c>
      <c r="G255" s="53" t="s">
        <v>465</v>
      </c>
      <c r="H255" s="53">
        <f>INT(D12/2)+2</f>
        <v>4</v>
      </c>
      <c r="I255" s="55"/>
      <c r="J255" s="56"/>
      <c r="K255" s="57"/>
      <c r="L255" s="58"/>
      <c r="M255" s="6"/>
    </row>
    <row r="256" spans="1:13" ht="39.950000000000003" customHeight="1" thickTop="1" thickBot="1" x14ac:dyDescent="0.3">
      <c r="A256" s="6"/>
      <c r="B256" s="53">
        <f t="shared" si="18"/>
        <v>25</v>
      </c>
      <c r="C256" s="54" t="s">
        <v>17</v>
      </c>
      <c r="D256" s="54" t="s">
        <v>319</v>
      </c>
      <c r="E256" s="54" t="s">
        <v>221</v>
      </c>
      <c r="F256" s="55" t="s">
        <v>3</v>
      </c>
      <c r="G256" s="53" t="s">
        <v>465</v>
      </c>
      <c r="H256" s="53">
        <f>INT(D12/2)+2</f>
        <v>4</v>
      </c>
      <c r="I256" s="55"/>
      <c r="J256" s="56"/>
      <c r="K256" s="57"/>
      <c r="L256" s="58"/>
      <c r="M256" s="6"/>
    </row>
    <row r="257" spans="1:13" ht="20.100000000000001" customHeight="1" thickTop="1" thickBot="1" x14ac:dyDescent="0.3">
      <c r="A257" s="6"/>
      <c r="B257" s="99" t="s">
        <v>164</v>
      </c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6"/>
    </row>
    <row r="258" spans="1:13" ht="39.950000000000003" customHeight="1" thickTop="1" thickBot="1" x14ac:dyDescent="0.3">
      <c r="A258" s="6"/>
      <c r="B258" s="8" t="s">
        <v>0</v>
      </c>
      <c r="C258" s="100" t="s">
        <v>180</v>
      </c>
      <c r="D258" s="101"/>
      <c r="E258" s="101"/>
      <c r="F258" s="101"/>
      <c r="G258" s="102"/>
      <c r="H258" s="93" t="s">
        <v>173</v>
      </c>
      <c r="I258" s="94"/>
      <c r="J258" s="94"/>
      <c r="K258" s="94"/>
      <c r="L258" s="95"/>
      <c r="M258" s="6"/>
    </row>
    <row r="259" spans="1:13" ht="20.100000000000001" customHeight="1" thickTop="1" thickBot="1" x14ac:dyDescent="0.3">
      <c r="A259" s="6"/>
      <c r="B259" s="41">
        <f>ROW(A1)</f>
        <v>1</v>
      </c>
      <c r="C259" s="103" t="s">
        <v>239</v>
      </c>
      <c r="D259" s="104"/>
      <c r="E259" s="104"/>
      <c r="F259" s="104"/>
      <c r="G259" s="105"/>
      <c r="H259" s="106"/>
      <c r="I259" s="107"/>
      <c r="J259" s="107"/>
      <c r="K259" s="107"/>
      <c r="L259" s="108"/>
      <c r="M259" s="6"/>
    </row>
    <row r="260" spans="1:13" ht="20.100000000000001" customHeight="1" thickTop="1" thickBot="1" x14ac:dyDescent="0.3">
      <c r="A260" s="6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6"/>
    </row>
    <row r="261" spans="1:13" ht="20.100000000000001" customHeight="1" thickTop="1" thickBot="1" x14ac:dyDescent="0.3">
      <c r="A261" s="6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6"/>
    </row>
    <row r="262" spans="1:13" ht="20.100000000000001" customHeight="1" thickTop="1" thickBot="1" x14ac:dyDescent="0.3">
      <c r="A262" s="6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6"/>
    </row>
    <row r="263" spans="1:13" ht="20.100000000000001" customHeight="1" thickTop="1" thickBot="1" x14ac:dyDescent="0.3">
      <c r="A263" s="6"/>
      <c r="B263" s="109" t="s">
        <v>178</v>
      </c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6"/>
    </row>
    <row r="264" spans="1:13" ht="20.100000000000001" customHeight="1" thickTop="1" thickBot="1" x14ac:dyDescent="0.3">
      <c r="A264" s="6"/>
      <c r="B264" s="96" t="s">
        <v>166</v>
      </c>
      <c r="C264" s="97"/>
      <c r="D264" s="97"/>
      <c r="E264" s="97"/>
      <c r="F264" s="97"/>
      <c r="G264" s="97"/>
      <c r="H264" s="97"/>
      <c r="I264" s="97"/>
      <c r="J264" s="97"/>
      <c r="K264" s="97"/>
      <c r="L264" s="98"/>
      <c r="M264" s="6"/>
    </row>
    <row r="265" spans="1:13" ht="39.950000000000003" customHeight="1" thickTop="1" thickBot="1" x14ac:dyDescent="0.3">
      <c r="A265" s="6"/>
      <c r="B265" s="8" t="s">
        <v>0</v>
      </c>
      <c r="C265" s="8" t="s">
        <v>167</v>
      </c>
      <c r="D265" s="8" t="s">
        <v>168</v>
      </c>
      <c r="E265" s="8" t="s">
        <v>169</v>
      </c>
      <c r="F265" s="8" t="s">
        <v>170</v>
      </c>
      <c r="G265" s="8" t="s">
        <v>172</v>
      </c>
      <c r="H265" s="9" t="s">
        <v>447</v>
      </c>
      <c r="I265" s="9" t="s">
        <v>448</v>
      </c>
      <c r="J265" s="9" t="s">
        <v>449</v>
      </c>
      <c r="K265" s="51" t="s">
        <v>450</v>
      </c>
      <c r="L265" s="9" t="s">
        <v>451</v>
      </c>
      <c r="M265" s="6"/>
    </row>
    <row r="266" spans="1:13" ht="55.5" customHeight="1" thickTop="1" thickBot="1" x14ac:dyDescent="0.3">
      <c r="A266" s="6"/>
      <c r="B266" s="53">
        <f>ROW(A1)</f>
        <v>1</v>
      </c>
      <c r="C266" s="61" t="s">
        <v>10</v>
      </c>
      <c r="D266" s="61" t="s">
        <v>193</v>
      </c>
      <c r="E266" s="61" t="s">
        <v>11</v>
      </c>
      <c r="F266" s="53" t="s">
        <v>3</v>
      </c>
      <c r="G266" s="53" t="s">
        <v>465</v>
      </c>
      <c r="H266" s="53">
        <v>1</v>
      </c>
      <c r="I266" s="53"/>
      <c r="J266" s="56"/>
      <c r="K266" s="57"/>
      <c r="L266" s="58"/>
      <c r="M266" s="6"/>
    </row>
    <row r="267" spans="1:13" ht="39.950000000000003" customHeight="1" thickTop="1" thickBot="1" x14ac:dyDescent="0.3">
      <c r="A267" s="6"/>
      <c r="B267" s="53">
        <f>ROW(A2)</f>
        <v>2</v>
      </c>
      <c r="C267" s="61" t="s">
        <v>12</v>
      </c>
      <c r="D267" s="61" t="s">
        <v>194</v>
      </c>
      <c r="E267" s="61"/>
      <c r="F267" s="53" t="s">
        <v>3</v>
      </c>
      <c r="G267" s="53" t="s">
        <v>465</v>
      </c>
      <c r="H267" s="53">
        <v>1</v>
      </c>
      <c r="I267" s="53"/>
      <c r="J267" s="56"/>
      <c r="K267" s="57"/>
      <c r="L267" s="58"/>
      <c r="M267" s="6"/>
    </row>
    <row r="268" spans="1:13" ht="39.950000000000003" customHeight="1" thickTop="1" thickBot="1" x14ac:dyDescent="0.3">
      <c r="A268" s="6"/>
      <c r="B268" s="53">
        <f>ROW(A3)</f>
        <v>3</v>
      </c>
      <c r="C268" s="61" t="s">
        <v>43</v>
      </c>
      <c r="D268" s="61"/>
      <c r="E268" s="61"/>
      <c r="F268" s="53" t="s">
        <v>3</v>
      </c>
      <c r="G268" s="53" t="s">
        <v>465</v>
      </c>
      <c r="H268" s="53">
        <v>1</v>
      </c>
      <c r="I268" s="55"/>
      <c r="J268" s="56"/>
      <c r="K268" s="57"/>
      <c r="L268" s="58"/>
      <c r="M268" s="6"/>
    </row>
    <row r="269" spans="1:13" ht="20.100000000000001" customHeight="1" thickTop="1" thickBot="1" x14ac:dyDescent="0.3">
      <c r="A269" s="6"/>
      <c r="B269" s="96" t="s">
        <v>471</v>
      </c>
      <c r="C269" s="97"/>
      <c r="D269" s="97"/>
      <c r="E269" s="97"/>
      <c r="F269" s="97"/>
      <c r="G269" s="97"/>
      <c r="H269" s="97"/>
      <c r="I269" s="97"/>
      <c r="J269" s="97"/>
      <c r="K269" s="97"/>
      <c r="L269" s="98"/>
      <c r="M269" s="6"/>
    </row>
    <row r="270" spans="1:13" ht="81.75" customHeight="1" thickTop="1" thickBot="1" x14ac:dyDescent="0.3">
      <c r="A270" s="6"/>
      <c r="B270" s="8" t="s">
        <v>0</v>
      </c>
      <c r="C270" s="8" t="s">
        <v>167</v>
      </c>
      <c r="D270" s="8" t="s">
        <v>168</v>
      </c>
      <c r="E270" s="8" t="s">
        <v>169</v>
      </c>
      <c r="F270" s="8" t="s">
        <v>170</v>
      </c>
      <c r="G270" s="8" t="s">
        <v>172</v>
      </c>
      <c r="H270" s="9" t="s">
        <v>447</v>
      </c>
      <c r="I270" s="9" t="s">
        <v>448</v>
      </c>
      <c r="J270" s="9" t="s">
        <v>449</v>
      </c>
      <c r="K270" s="51" t="s">
        <v>450</v>
      </c>
      <c r="L270" s="9" t="s">
        <v>451</v>
      </c>
      <c r="M270" s="6"/>
    </row>
    <row r="271" spans="1:13" ht="51.6" customHeight="1" thickTop="1" thickBot="1" x14ac:dyDescent="0.3">
      <c r="A271" s="6"/>
      <c r="B271" s="62">
        <v>1</v>
      </c>
      <c r="C271" s="67" t="s">
        <v>488</v>
      </c>
      <c r="D271" s="67"/>
      <c r="E271" s="67" t="s">
        <v>462</v>
      </c>
      <c r="F271" s="53" t="s">
        <v>3</v>
      </c>
      <c r="G271" s="53" t="s">
        <v>465</v>
      </c>
      <c r="H271" s="53">
        <v>3</v>
      </c>
      <c r="I271" s="64"/>
      <c r="J271" s="64"/>
      <c r="K271" s="65"/>
      <c r="L271" s="65"/>
      <c r="M271" s="6"/>
    </row>
    <row r="272" spans="1:13" ht="50.1" customHeight="1" thickTop="1" thickBot="1" x14ac:dyDescent="0.3">
      <c r="A272" s="6"/>
      <c r="B272" s="53">
        <v>2</v>
      </c>
      <c r="C272" s="54" t="s">
        <v>484</v>
      </c>
      <c r="D272" s="54"/>
      <c r="E272" s="54" t="s">
        <v>463</v>
      </c>
      <c r="F272" s="53" t="s">
        <v>3</v>
      </c>
      <c r="G272" s="55" t="s">
        <v>465</v>
      </c>
      <c r="H272" s="53">
        <v>3</v>
      </c>
      <c r="I272" s="64"/>
      <c r="J272" s="64"/>
      <c r="K272" s="65"/>
      <c r="L272" s="65"/>
      <c r="M272" s="6"/>
    </row>
    <row r="273" spans="1:13" ht="39.950000000000003" customHeight="1" thickTop="1" thickBot="1" x14ac:dyDescent="0.3">
      <c r="A273" s="6"/>
      <c r="B273" s="53">
        <f>ROW(A3)</f>
        <v>3</v>
      </c>
      <c r="C273" s="54" t="s">
        <v>58</v>
      </c>
      <c r="D273" s="54"/>
      <c r="E273" s="54" t="s">
        <v>215</v>
      </c>
      <c r="F273" s="53" t="s">
        <v>3</v>
      </c>
      <c r="G273" s="53" t="s">
        <v>465</v>
      </c>
      <c r="H273" s="53">
        <v>1</v>
      </c>
      <c r="I273" s="53"/>
      <c r="J273" s="56"/>
      <c r="K273" s="57"/>
      <c r="L273" s="58"/>
      <c r="M273" s="6"/>
    </row>
    <row r="274" spans="1:13" ht="20.100000000000001" customHeight="1" thickTop="1" thickBot="1" x14ac:dyDescent="0.3">
      <c r="A274" s="6"/>
      <c r="B274" s="99" t="s">
        <v>164</v>
      </c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6"/>
    </row>
    <row r="275" spans="1:13" ht="39.950000000000003" customHeight="1" thickTop="1" thickBot="1" x14ac:dyDescent="0.3">
      <c r="A275" s="6"/>
      <c r="B275" s="8" t="s">
        <v>0</v>
      </c>
      <c r="C275" s="100" t="s">
        <v>180</v>
      </c>
      <c r="D275" s="101"/>
      <c r="E275" s="101"/>
      <c r="F275" s="101"/>
      <c r="G275" s="102"/>
      <c r="H275" s="93" t="s">
        <v>173</v>
      </c>
      <c r="I275" s="94"/>
      <c r="J275" s="94"/>
      <c r="K275" s="94"/>
      <c r="L275" s="95"/>
      <c r="M275" s="6"/>
    </row>
    <row r="276" spans="1:13" ht="20.100000000000001" customHeight="1" thickTop="1" thickBot="1" x14ac:dyDescent="0.3">
      <c r="A276" s="6"/>
      <c r="B276" s="41">
        <f>ROW(A1)</f>
        <v>1</v>
      </c>
      <c r="C276" s="103" t="s">
        <v>241</v>
      </c>
      <c r="D276" s="104"/>
      <c r="E276" s="104"/>
      <c r="F276" s="104"/>
      <c r="G276" s="105"/>
      <c r="H276" s="106"/>
      <c r="I276" s="107"/>
      <c r="J276" s="107"/>
      <c r="K276" s="107"/>
      <c r="L276" s="108"/>
      <c r="M276" s="6"/>
    </row>
    <row r="277" spans="1:13" ht="20.100000000000001" customHeight="1" thickTop="1" thickBot="1" x14ac:dyDescent="0.3">
      <c r="A277" s="6"/>
      <c r="B277" s="30"/>
      <c r="C277" s="30"/>
      <c r="D277" s="30"/>
      <c r="E277" s="30"/>
      <c r="F277" s="30"/>
      <c r="G277" s="30"/>
      <c r="H277" s="29"/>
      <c r="I277" s="29"/>
      <c r="J277" s="29"/>
      <c r="K277" s="29"/>
      <c r="L277" s="29"/>
      <c r="M277" s="6"/>
    </row>
    <row r="278" spans="1:13" ht="20.100000000000001" customHeight="1" thickTop="1" thickBot="1" x14ac:dyDescent="0.3">
      <c r="A278" s="6"/>
      <c r="B278" s="30"/>
      <c r="C278" s="30"/>
      <c r="D278" s="30"/>
      <c r="E278" s="30"/>
      <c r="F278" s="30"/>
      <c r="G278" s="30"/>
      <c r="H278" s="29"/>
      <c r="I278" s="29"/>
      <c r="J278" s="29"/>
      <c r="K278" s="29"/>
      <c r="L278" s="29"/>
      <c r="M278" s="6"/>
    </row>
    <row r="279" spans="1:13" ht="20.100000000000001" customHeight="1" thickTop="1" thickBot="1" x14ac:dyDescent="0.3">
      <c r="A279" s="6"/>
      <c r="B279" s="30"/>
      <c r="C279" s="30"/>
      <c r="D279" s="30"/>
      <c r="E279" s="30"/>
      <c r="F279" s="30"/>
      <c r="G279" s="30"/>
      <c r="H279" s="29"/>
      <c r="I279" s="29"/>
      <c r="J279" s="29"/>
      <c r="K279" s="29"/>
      <c r="L279" s="29"/>
      <c r="M279" s="6"/>
    </row>
    <row r="280" spans="1:13" ht="20.100000000000001" customHeight="1" thickTop="1" thickBot="1" x14ac:dyDescent="0.3">
      <c r="A280" s="6"/>
      <c r="B280" s="109" t="s">
        <v>179</v>
      </c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6"/>
    </row>
    <row r="281" spans="1:13" ht="20.100000000000001" customHeight="1" thickTop="1" thickBot="1" x14ac:dyDescent="0.3">
      <c r="A281" s="6"/>
      <c r="B281" s="96" t="s">
        <v>166</v>
      </c>
      <c r="C281" s="97"/>
      <c r="D281" s="97"/>
      <c r="E281" s="97"/>
      <c r="F281" s="97"/>
      <c r="G281" s="97"/>
      <c r="H281" s="97"/>
      <c r="I281" s="97"/>
      <c r="J281" s="97"/>
      <c r="K281" s="97"/>
      <c r="L281" s="98"/>
      <c r="M281" s="6"/>
    </row>
    <row r="282" spans="1:13" ht="50.1" customHeight="1" thickTop="1" thickBot="1" x14ac:dyDescent="0.3">
      <c r="A282" s="6"/>
      <c r="B282" s="8" t="s">
        <v>0</v>
      </c>
      <c r="C282" s="8" t="s">
        <v>167</v>
      </c>
      <c r="D282" s="8" t="s">
        <v>168</v>
      </c>
      <c r="E282" s="8" t="s">
        <v>169</v>
      </c>
      <c r="F282" s="8" t="s">
        <v>170</v>
      </c>
      <c r="G282" s="8" t="s">
        <v>172</v>
      </c>
      <c r="H282" s="9" t="s">
        <v>447</v>
      </c>
      <c r="I282" s="9" t="s">
        <v>448</v>
      </c>
      <c r="J282" s="9" t="s">
        <v>449</v>
      </c>
      <c r="K282" s="51" t="s">
        <v>450</v>
      </c>
      <c r="L282" s="9" t="s">
        <v>451</v>
      </c>
      <c r="M282" s="6"/>
    </row>
    <row r="283" spans="1:13" ht="156" customHeight="1" thickTop="1" thickBot="1" x14ac:dyDescent="0.3">
      <c r="A283" s="6"/>
      <c r="B283" s="53">
        <f t="shared" ref="B283:B293" si="19">ROW(A1)</f>
        <v>1</v>
      </c>
      <c r="C283" s="61" t="s">
        <v>46</v>
      </c>
      <c r="D283" s="61" t="s">
        <v>339</v>
      </c>
      <c r="E283" s="61" t="s">
        <v>257</v>
      </c>
      <c r="F283" s="53" t="s">
        <v>3</v>
      </c>
      <c r="G283" s="53" t="s">
        <v>465</v>
      </c>
      <c r="H283" s="53">
        <v>3</v>
      </c>
      <c r="I283" s="53"/>
      <c r="J283" s="56"/>
      <c r="K283" s="57"/>
      <c r="L283" s="58"/>
      <c r="M283" s="6"/>
    </row>
    <row r="284" spans="1:13" ht="103.5" thickTop="1" thickBot="1" x14ac:dyDescent="0.3">
      <c r="A284" s="6"/>
      <c r="B284" s="53">
        <f t="shared" si="19"/>
        <v>2</v>
      </c>
      <c r="C284" s="61" t="s">
        <v>47</v>
      </c>
      <c r="D284" s="61" t="s">
        <v>340</v>
      </c>
      <c r="E284" s="61" t="s">
        <v>255</v>
      </c>
      <c r="F284" s="53" t="s">
        <v>3</v>
      </c>
      <c r="G284" s="53" t="s">
        <v>465</v>
      </c>
      <c r="H284" s="53">
        <f>INT($D$12/2)</f>
        <v>2</v>
      </c>
      <c r="I284" s="53"/>
      <c r="J284" s="56"/>
      <c r="K284" s="57"/>
      <c r="L284" s="58"/>
      <c r="M284" s="6"/>
    </row>
    <row r="285" spans="1:13" ht="242.25" customHeight="1" thickTop="1" thickBot="1" x14ac:dyDescent="0.3">
      <c r="A285" s="6"/>
      <c r="B285" s="53">
        <f t="shared" si="19"/>
        <v>3</v>
      </c>
      <c r="C285" s="61" t="s">
        <v>48</v>
      </c>
      <c r="D285" s="61" t="s">
        <v>342</v>
      </c>
      <c r="E285" s="61" t="s">
        <v>256</v>
      </c>
      <c r="F285" s="53" t="s">
        <v>3</v>
      </c>
      <c r="G285" s="53" t="s">
        <v>465</v>
      </c>
      <c r="H285" s="53">
        <f>D12</f>
        <v>5</v>
      </c>
      <c r="I285" s="53"/>
      <c r="J285" s="56"/>
      <c r="K285" s="57"/>
      <c r="L285" s="58"/>
      <c r="M285" s="6"/>
    </row>
    <row r="286" spans="1:13" ht="99.95" customHeight="1" thickTop="1" thickBot="1" x14ac:dyDescent="0.3">
      <c r="A286" s="6"/>
      <c r="B286" s="53">
        <f t="shared" si="19"/>
        <v>4</v>
      </c>
      <c r="C286" s="61" t="s">
        <v>49</v>
      </c>
      <c r="D286" s="61" t="s">
        <v>341</v>
      </c>
      <c r="E286" s="61" t="s">
        <v>254</v>
      </c>
      <c r="F286" s="53" t="s">
        <v>3</v>
      </c>
      <c r="G286" s="53" t="s">
        <v>465</v>
      </c>
      <c r="H286" s="53">
        <f>INT($D$12/2)-1</f>
        <v>1</v>
      </c>
      <c r="I286" s="53"/>
      <c r="J286" s="56"/>
      <c r="K286" s="57"/>
      <c r="L286" s="58"/>
      <c r="M286" s="6"/>
    </row>
    <row r="287" spans="1:13" ht="109.35" customHeight="1" thickTop="1" thickBot="1" x14ac:dyDescent="0.3">
      <c r="A287" s="6"/>
      <c r="B287" s="53">
        <f t="shared" si="19"/>
        <v>5</v>
      </c>
      <c r="C287" s="61" t="s">
        <v>50</v>
      </c>
      <c r="D287" s="61" t="s">
        <v>343</v>
      </c>
      <c r="E287" s="61" t="s">
        <v>253</v>
      </c>
      <c r="F287" s="53" t="s">
        <v>3</v>
      </c>
      <c r="G287" s="53" t="s">
        <v>465</v>
      </c>
      <c r="H287" s="53">
        <f>INT($D$12/2)-1</f>
        <v>1</v>
      </c>
      <c r="I287" s="53"/>
      <c r="J287" s="56"/>
      <c r="K287" s="57"/>
      <c r="L287" s="58"/>
      <c r="M287" s="6"/>
    </row>
    <row r="288" spans="1:13" ht="80.099999999999994" customHeight="1" thickTop="1" thickBot="1" x14ac:dyDescent="0.3">
      <c r="A288" s="6"/>
      <c r="B288" s="53">
        <f t="shared" si="19"/>
        <v>6</v>
      </c>
      <c r="C288" s="61" t="s">
        <v>51</v>
      </c>
      <c r="D288" s="61" t="s">
        <v>344</v>
      </c>
      <c r="E288" s="61" t="s">
        <v>252</v>
      </c>
      <c r="F288" s="53" t="s">
        <v>3</v>
      </c>
      <c r="G288" s="53" t="s">
        <v>465</v>
      </c>
      <c r="H288" s="53">
        <f>D12</f>
        <v>5</v>
      </c>
      <c r="I288" s="53"/>
      <c r="J288" s="56"/>
      <c r="K288" s="57"/>
      <c r="L288" s="58"/>
      <c r="M288" s="6"/>
    </row>
    <row r="289" spans="1:13" ht="80.099999999999994" customHeight="1" thickTop="1" thickBot="1" x14ac:dyDescent="0.3">
      <c r="A289" s="6"/>
      <c r="B289" s="53">
        <f t="shared" si="19"/>
        <v>7</v>
      </c>
      <c r="C289" s="61" t="s">
        <v>52</v>
      </c>
      <c r="D289" s="61" t="s">
        <v>345</v>
      </c>
      <c r="E289" s="61" t="s">
        <v>251</v>
      </c>
      <c r="F289" s="53" t="s">
        <v>3</v>
      </c>
      <c r="G289" s="53" t="s">
        <v>465</v>
      </c>
      <c r="H289" s="53">
        <f>D12</f>
        <v>5</v>
      </c>
      <c r="I289" s="53"/>
      <c r="J289" s="56"/>
      <c r="K289" s="57"/>
      <c r="L289" s="58"/>
      <c r="M289" s="6"/>
    </row>
    <row r="290" spans="1:13" ht="93.75" customHeight="1" thickTop="1" thickBot="1" x14ac:dyDescent="0.3">
      <c r="A290" s="6"/>
      <c r="B290" s="53">
        <f t="shared" si="19"/>
        <v>8</v>
      </c>
      <c r="C290" s="61" t="s">
        <v>53</v>
      </c>
      <c r="D290" s="61" t="s">
        <v>346</v>
      </c>
      <c r="E290" s="61" t="s">
        <v>250</v>
      </c>
      <c r="F290" s="53" t="s">
        <v>3</v>
      </c>
      <c r="G290" s="53" t="s">
        <v>465</v>
      </c>
      <c r="H290" s="53">
        <f>INT(D12/2)</f>
        <v>2</v>
      </c>
      <c r="I290" s="53"/>
      <c r="J290" s="56"/>
      <c r="K290" s="57"/>
      <c r="L290" s="58"/>
      <c r="M290" s="6"/>
    </row>
    <row r="291" spans="1:13" ht="80.099999999999994" customHeight="1" thickTop="1" thickBot="1" x14ac:dyDescent="0.3">
      <c r="A291" s="6"/>
      <c r="B291" s="53">
        <f t="shared" si="19"/>
        <v>9</v>
      </c>
      <c r="C291" s="61" t="s">
        <v>54</v>
      </c>
      <c r="D291" s="61" t="s">
        <v>347</v>
      </c>
      <c r="E291" s="61" t="s">
        <v>249</v>
      </c>
      <c r="F291" s="53" t="s">
        <v>3</v>
      </c>
      <c r="G291" s="53" t="s">
        <v>465</v>
      </c>
      <c r="H291" s="53">
        <f>INT(D12/2)+1</f>
        <v>3</v>
      </c>
      <c r="I291" s="53"/>
      <c r="J291" s="56"/>
      <c r="K291" s="57"/>
      <c r="L291" s="58"/>
      <c r="M291" s="6"/>
    </row>
    <row r="292" spans="1:13" ht="99.95" customHeight="1" thickTop="1" thickBot="1" x14ac:dyDescent="0.3">
      <c r="A292" s="6"/>
      <c r="B292" s="53">
        <f t="shared" si="19"/>
        <v>10</v>
      </c>
      <c r="C292" s="61" t="s">
        <v>247</v>
      </c>
      <c r="D292" s="61" t="s">
        <v>348</v>
      </c>
      <c r="E292" s="61" t="s">
        <v>248</v>
      </c>
      <c r="F292" s="53" t="s">
        <v>3</v>
      </c>
      <c r="G292" s="53" t="s">
        <v>465</v>
      </c>
      <c r="H292" s="53">
        <v>1</v>
      </c>
      <c r="I292" s="53"/>
      <c r="J292" s="56"/>
      <c r="K292" s="57"/>
      <c r="L292" s="58"/>
      <c r="M292" s="6"/>
    </row>
    <row r="293" spans="1:13" ht="145.5" customHeight="1" thickTop="1" thickBot="1" x14ac:dyDescent="0.3">
      <c r="A293" s="6"/>
      <c r="B293" s="53">
        <f t="shared" si="19"/>
        <v>11</v>
      </c>
      <c r="C293" s="61" t="s">
        <v>55</v>
      </c>
      <c r="D293" s="61" t="s">
        <v>349</v>
      </c>
      <c r="E293" s="61" t="s">
        <v>246</v>
      </c>
      <c r="F293" s="53" t="s">
        <v>3</v>
      </c>
      <c r="G293" s="53" t="s">
        <v>465</v>
      </c>
      <c r="H293" s="53">
        <v>1</v>
      </c>
      <c r="I293" s="53"/>
      <c r="J293" s="56"/>
      <c r="K293" s="57"/>
      <c r="L293" s="58"/>
      <c r="M293" s="6"/>
    </row>
    <row r="294" spans="1:13" s="50" customFormat="1" ht="20.100000000000001" customHeight="1" thickTop="1" thickBot="1" x14ac:dyDescent="0.3">
      <c r="A294" s="6"/>
      <c r="B294" s="96" t="s">
        <v>471</v>
      </c>
      <c r="C294" s="97"/>
      <c r="D294" s="97"/>
      <c r="E294" s="97"/>
      <c r="F294" s="97"/>
      <c r="G294" s="97"/>
      <c r="H294" s="97"/>
      <c r="I294" s="97"/>
      <c r="J294" s="97"/>
      <c r="K294" s="97"/>
      <c r="L294" s="98"/>
      <c r="M294" s="6"/>
    </row>
    <row r="295" spans="1:13" ht="39.950000000000003" customHeight="1" thickTop="1" thickBot="1" x14ac:dyDescent="0.3">
      <c r="A295" s="6"/>
      <c r="B295" s="8" t="s">
        <v>0</v>
      </c>
      <c r="C295" s="8" t="s">
        <v>167</v>
      </c>
      <c r="D295" s="8" t="s">
        <v>168</v>
      </c>
      <c r="E295" s="8" t="s">
        <v>169</v>
      </c>
      <c r="F295" s="8" t="s">
        <v>170</v>
      </c>
      <c r="G295" s="8" t="s">
        <v>172</v>
      </c>
      <c r="H295" s="9" t="s">
        <v>447</v>
      </c>
      <c r="I295" s="9" t="s">
        <v>448</v>
      </c>
      <c r="J295" s="9" t="s">
        <v>449</v>
      </c>
      <c r="K295" s="51" t="s">
        <v>450</v>
      </c>
      <c r="L295" s="9" t="s">
        <v>451</v>
      </c>
      <c r="M295" s="6"/>
    </row>
    <row r="296" spans="1:13" ht="50.1" customHeight="1" thickTop="1" thickBot="1" x14ac:dyDescent="0.3">
      <c r="A296" s="6"/>
      <c r="B296" s="62">
        <v>1</v>
      </c>
      <c r="C296" s="67" t="s">
        <v>488</v>
      </c>
      <c r="D296" s="67"/>
      <c r="E296" s="67" t="s">
        <v>462</v>
      </c>
      <c r="F296" s="53" t="s">
        <v>3</v>
      </c>
      <c r="G296" s="53" t="s">
        <v>465</v>
      </c>
      <c r="H296" s="53">
        <v>3</v>
      </c>
      <c r="I296" s="64"/>
      <c r="J296" s="64"/>
      <c r="K296" s="65"/>
      <c r="L296" s="65"/>
      <c r="M296" s="6"/>
    </row>
    <row r="297" spans="1:13" ht="50.1" customHeight="1" thickTop="1" thickBot="1" x14ac:dyDescent="0.3">
      <c r="A297" s="6"/>
      <c r="B297" s="53">
        <f>ROW(A2)</f>
        <v>2</v>
      </c>
      <c r="C297" s="84" t="s">
        <v>493</v>
      </c>
      <c r="D297" s="61" t="s">
        <v>350</v>
      </c>
      <c r="E297" s="61" t="s">
        <v>243</v>
      </c>
      <c r="F297" s="53" t="s">
        <v>3</v>
      </c>
      <c r="G297" s="53" t="s">
        <v>465</v>
      </c>
      <c r="H297" s="53">
        <v>3</v>
      </c>
      <c r="I297" s="53"/>
      <c r="J297" s="56"/>
      <c r="K297" s="57"/>
      <c r="L297" s="58"/>
      <c r="M297" s="6"/>
    </row>
    <row r="298" spans="1:13" ht="50.1" customHeight="1" thickTop="1" thickBot="1" x14ac:dyDescent="0.3">
      <c r="A298" s="6"/>
      <c r="B298" s="53">
        <f>ROW(A3)</f>
        <v>3</v>
      </c>
      <c r="C298" s="61" t="s">
        <v>56</v>
      </c>
      <c r="D298" s="54" t="s">
        <v>329</v>
      </c>
      <c r="E298" s="54" t="s">
        <v>231</v>
      </c>
      <c r="F298" s="55" t="s">
        <v>3</v>
      </c>
      <c r="G298" s="53" t="s">
        <v>465</v>
      </c>
      <c r="H298" s="53">
        <v>1</v>
      </c>
      <c r="I298" s="53"/>
      <c r="J298" s="56"/>
      <c r="K298" s="57"/>
      <c r="L298" s="58"/>
      <c r="M298" s="6"/>
    </row>
    <row r="299" spans="1:13" ht="20.100000000000001" customHeight="1" thickTop="1" thickBot="1" x14ac:dyDescent="0.3">
      <c r="A299" s="6"/>
      <c r="B299" s="99" t="s">
        <v>164</v>
      </c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6"/>
    </row>
    <row r="300" spans="1:13" ht="39.950000000000003" customHeight="1" thickTop="1" thickBot="1" x14ac:dyDescent="0.3">
      <c r="A300" s="6"/>
      <c r="B300" s="8" t="s">
        <v>0</v>
      </c>
      <c r="C300" s="100" t="s">
        <v>180</v>
      </c>
      <c r="D300" s="101"/>
      <c r="E300" s="101"/>
      <c r="F300" s="101"/>
      <c r="G300" s="102"/>
      <c r="H300" s="93" t="s">
        <v>173</v>
      </c>
      <c r="I300" s="94"/>
      <c r="J300" s="94"/>
      <c r="K300" s="94"/>
      <c r="L300" s="95"/>
      <c r="M300" s="6"/>
    </row>
    <row r="301" spans="1:13" ht="20.100000000000001" customHeight="1" thickTop="1" thickBot="1" x14ac:dyDescent="0.3">
      <c r="A301" s="6"/>
      <c r="B301" s="41">
        <f>ROW(A1)</f>
        <v>1</v>
      </c>
      <c r="C301" s="103" t="s">
        <v>244</v>
      </c>
      <c r="D301" s="104"/>
      <c r="E301" s="104"/>
      <c r="F301" s="104"/>
      <c r="G301" s="105"/>
      <c r="H301" s="106"/>
      <c r="I301" s="107"/>
      <c r="J301" s="107"/>
      <c r="K301" s="107"/>
      <c r="L301" s="108"/>
      <c r="M301" s="6"/>
    </row>
    <row r="302" spans="1:13" ht="20.100000000000001" customHeight="1" thickTop="1" thickBot="1" x14ac:dyDescent="0.3">
      <c r="A302" s="6"/>
      <c r="B302" s="41">
        <f>ROW(A2)</f>
        <v>2</v>
      </c>
      <c r="C302" s="103" t="s">
        <v>71</v>
      </c>
      <c r="D302" s="104"/>
      <c r="E302" s="104"/>
      <c r="F302" s="104"/>
      <c r="G302" s="105"/>
      <c r="H302" s="106" t="s">
        <v>245</v>
      </c>
      <c r="I302" s="107"/>
      <c r="J302" s="107"/>
      <c r="K302" s="107"/>
      <c r="L302" s="108"/>
      <c r="M302" s="6"/>
    </row>
    <row r="303" spans="1:13" ht="20.100000000000001" customHeight="1" thickTop="1" thickBot="1" x14ac:dyDescent="0.3">
      <c r="A303" s="6"/>
      <c r="B303" s="41">
        <f>ROW(A3)</f>
        <v>3</v>
      </c>
      <c r="C303" s="103" t="s">
        <v>44</v>
      </c>
      <c r="D303" s="104"/>
      <c r="E303" s="104"/>
      <c r="F303" s="104"/>
      <c r="G303" s="105"/>
      <c r="H303" s="106"/>
      <c r="I303" s="107"/>
      <c r="J303" s="107"/>
      <c r="K303" s="107"/>
      <c r="L303" s="108"/>
      <c r="M303" s="6"/>
    </row>
    <row r="304" spans="1:13" ht="20.100000000000001" customHeight="1" thickTop="1" thickBot="1" x14ac:dyDescent="0.3">
      <c r="A304" s="6"/>
      <c r="B304" s="41">
        <f>ROW(A4)</f>
        <v>4</v>
      </c>
      <c r="C304" s="103" t="s">
        <v>45</v>
      </c>
      <c r="D304" s="104"/>
      <c r="E304" s="104"/>
      <c r="F304" s="104"/>
      <c r="G304" s="105"/>
      <c r="H304" s="106"/>
      <c r="I304" s="107"/>
      <c r="J304" s="107"/>
      <c r="K304" s="107"/>
      <c r="L304" s="108"/>
      <c r="M304" s="6"/>
    </row>
    <row r="305" spans="1:13" ht="20.100000000000001" customHeight="1" thickTop="1" thickBot="1" x14ac:dyDescent="0.3">
      <c r="A305" s="6"/>
      <c r="B305" s="30"/>
      <c r="C305" s="30"/>
      <c r="D305" s="30"/>
      <c r="E305" s="30"/>
      <c r="F305" s="30"/>
      <c r="G305" s="30"/>
      <c r="H305" s="29"/>
      <c r="I305" s="29"/>
      <c r="J305" s="29"/>
      <c r="K305" s="29"/>
      <c r="L305" s="29"/>
      <c r="M305" s="6"/>
    </row>
    <row r="306" spans="1:13" ht="20.100000000000001" customHeight="1" thickTop="1" thickBot="1" x14ac:dyDescent="0.3">
      <c r="A306" s="6"/>
      <c r="B306" s="30"/>
      <c r="C306" s="30"/>
      <c r="D306" s="30"/>
      <c r="E306" s="30"/>
      <c r="F306" s="30"/>
      <c r="G306" s="30"/>
      <c r="H306" s="29"/>
      <c r="I306" s="29"/>
      <c r="J306" s="29"/>
      <c r="K306" s="29"/>
      <c r="L306" s="29"/>
      <c r="M306" s="6"/>
    </row>
    <row r="307" spans="1:13" ht="20.100000000000001" customHeight="1" thickTop="1" thickBot="1" x14ac:dyDescent="0.3">
      <c r="A307" s="6"/>
      <c r="B307" s="30"/>
      <c r="C307" s="30"/>
      <c r="D307" s="30"/>
      <c r="E307" s="30"/>
      <c r="F307" s="30"/>
      <c r="G307" s="30"/>
      <c r="H307" s="29"/>
      <c r="I307" s="29"/>
      <c r="J307" s="29"/>
      <c r="K307" s="29"/>
      <c r="L307" s="29"/>
      <c r="M307" s="6"/>
    </row>
    <row r="308" spans="1:13" ht="20.100000000000001" customHeight="1" thickTop="1" thickBot="1" x14ac:dyDescent="0.3">
      <c r="A308" s="6"/>
      <c r="B308" s="117" t="s">
        <v>181</v>
      </c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6"/>
    </row>
    <row r="309" spans="1:13" ht="50.1" customHeight="1" thickTop="1" thickBot="1" x14ac:dyDescent="0.3">
      <c r="A309" s="6"/>
      <c r="B309" s="8" t="s">
        <v>0</v>
      </c>
      <c r="C309" s="8" t="s">
        <v>167</v>
      </c>
      <c r="D309" s="8" t="s">
        <v>168</v>
      </c>
      <c r="E309" s="8" t="s">
        <v>169</v>
      </c>
      <c r="F309" s="8" t="s">
        <v>170</v>
      </c>
      <c r="G309" s="8" t="s">
        <v>172</v>
      </c>
      <c r="H309" s="9" t="s">
        <v>447</v>
      </c>
      <c r="I309" s="9" t="s">
        <v>448</v>
      </c>
      <c r="J309" s="9" t="s">
        <v>449</v>
      </c>
      <c r="K309" s="51" t="s">
        <v>450</v>
      </c>
      <c r="L309" s="9" t="s">
        <v>451</v>
      </c>
      <c r="M309" s="6"/>
    </row>
    <row r="310" spans="1:13" ht="39.950000000000003" customHeight="1" thickTop="1" thickBot="1" x14ac:dyDescent="0.3">
      <c r="A310" s="6"/>
      <c r="B310" s="53">
        <f>ROW(A1)</f>
        <v>1</v>
      </c>
      <c r="C310" s="61" t="s">
        <v>61</v>
      </c>
      <c r="D310" s="61"/>
      <c r="E310" s="61" t="s">
        <v>62</v>
      </c>
      <c r="F310" s="53" t="s">
        <v>16</v>
      </c>
      <c r="G310" s="53" t="s">
        <v>465</v>
      </c>
      <c r="H310" s="53">
        <v>5</v>
      </c>
      <c r="I310" s="53"/>
      <c r="J310" s="56"/>
      <c r="K310" s="57"/>
      <c r="L310" s="58"/>
      <c r="M310" s="6"/>
    </row>
    <row r="311" spans="1:13" s="50" customFormat="1" ht="39.950000000000003" customHeight="1" thickTop="1" thickBot="1" x14ac:dyDescent="0.3">
      <c r="A311" s="6"/>
      <c r="B311" s="53">
        <f t="shared" ref="B311:B321" si="20">ROW(A3)</f>
        <v>3</v>
      </c>
      <c r="C311" s="61" t="s">
        <v>63</v>
      </c>
      <c r="D311" s="61"/>
      <c r="E311" s="61"/>
      <c r="F311" s="53" t="s">
        <v>3</v>
      </c>
      <c r="G311" s="53" t="s">
        <v>465</v>
      </c>
      <c r="H311" s="53">
        <f>D12*5</f>
        <v>25</v>
      </c>
      <c r="I311" s="53"/>
      <c r="J311" s="56"/>
      <c r="K311" s="57"/>
      <c r="L311" s="58"/>
      <c r="M311" s="6"/>
    </row>
    <row r="312" spans="1:13" ht="39.950000000000003" customHeight="1" thickTop="1" thickBot="1" x14ac:dyDescent="0.3">
      <c r="A312" s="6"/>
      <c r="B312" s="53">
        <f t="shared" si="20"/>
        <v>4</v>
      </c>
      <c r="C312" s="61" t="s">
        <v>64</v>
      </c>
      <c r="D312" s="61"/>
      <c r="E312" s="61"/>
      <c r="F312" s="53" t="s">
        <v>3</v>
      </c>
      <c r="G312" s="53" t="s">
        <v>465</v>
      </c>
      <c r="H312" s="53">
        <f>D12*5</f>
        <v>25</v>
      </c>
      <c r="I312" s="53"/>
      <c r="J312" s="56"/>
      <c r="K312" s="57"/>
      <c r="L312" s="58"/>
      <c r="M312" s="6"/>
    </row>
    <row r="313" spans="1:13" s="50" customFormat="1" ht="39.950000000000003" customHeight="1" thickTop="1" thickBot="1" x14ac:dyDescent="0.3">
      <c r="A313" s="6"/>
      <c r="B313" s="53">
        <f t="shared" si="20"/>
        <v>5</v>
      </c>
      <c r="C313" s="61" t="s">
        <v>141</v>
      </c>
      <c r="D313" s="61"/>
      <c r="E313" s="61" t="s">
        <v>65</v>
      </c>
      <c r="F313" s="53" t="s">
        <v>16</v>
      </c>
      <c r="G313" s="53" t="s">
        <v>465</v>
      </c>
      <c r="H313" s="53">
        <f>D12+1</f>
        <v>6</v>
      </c>
      <c r="I313" s="53"/>
      <c r="J313" s="56"/>
      <c r="K313" s="57"/>
      <c r="L313" s="58"/>
      <c r="M313" s="6"/>
    </row>
    <row r="314" spans="1:13" s="50" customFormat="1" ht="39.950000000000003" customHeight="1" thickTop="1" thickBot="1" x14ac:dyDescent="0.3">
      <c r="A314" s="6"/>
      <c r="B314" s="53">
        <f t="shared" si="20"/>
        <v>6</v>
      </c>
      <c r="C314" s="61" t="s">
        <v>66</v>
      </c>
      <c r="D314" s="61"/>
      <c r="E314" s="61" t="s">
        <v>67</v>
      </c>
      <c r="F314" s="53" t="s">
        <v>3</v>
      </c>
      <c r="G314" s="53" t="s">
        <v>465</v>
      </c>
      <c r="H314" s="53">
        <v>2</v>
      </c>
      <c r="I314" s="53"/>
      <c r="J314" s="56"/>
      <c r="K314" s="57"/>
      <c r="L314" s="58"/>
      <c r="M314" s="6"/>
    </row>
    <row r="315" spans="1:13" s="50" customFormat="1" ht="39.950000000000003" customHeight="1" thickTop="1" thickBot="1" x14ac:dyDescent="0.3">
      <c r="A315" s="6"/>
      <c r="B315" s="53">
        <f t="shared" si="20"/>
        <v>7</v>
      </c>
      <c r="C315" s="61" t="s">
        <v>68</v>
      </c>
      <c r="D315" s="61"/>
      <c r="E315" s="61"/>
      <c r="F315" s="53" t="s">
        <v>3</v>
      </c>
      <c r="G315" s="53" t="s">
        <v>465</v>
      </c>
      <c r="H315" s="53">
        <v>3</v>
      </c>
      <c r="I315" s="53"/>
      <c r="J315" s="56"/>
      <c r="K315" s="57"/>
      <c r="L315" s="58"/>
      <c r="M315" s="6"/>
    </row>
    <row r="316" spans="1:13" ht="39.950000000000003" customHeight="1" thickTop="1" thickBot="1" x14ac:dyDescent="0.3">
      <c r="A316" s="6"/>
      <c r="B316" s="53">
        <f t="shared" si="20"/>
        <v>8</v>
      </c>
      <c r="C316" s="61" t="s">
        <v>69</v>
      </c>
      <c r="D316" s="61"/>
      <c r="E316" s="61"/>
      <c r="F316" s="53" t="s">
        <v>3</v>
      </c>
      <c r="G316" s="53" t="s">
        <v>465</v>
      </c>
      <c r="H316" s="53">
        <v>3</v>
      </c>
      <c r="I316" s="53"/>
      <c r="J316" s="56"/>
      <c r="K316" s="57"/>
      <c r="L316" s="58"/>
      <c r="M316" s="6"/>
    </row>
    <row r="317" spans="1:13" s="50" customFormat="1" ht="39.950000000000003" customHeight="1" thickTop="1" thickBot="1" x14ac:dyDescent="0.3">
      <c r="A317" s="6"/>
      <c r="B317" s="53">
        <f t="shared" si="20"/>
        <v>9</v>
      </c>
      <c r="C317" s="61" t="s">
        <v>142</v>
      </c>
      <c r="D317" s="61"/>
      <c r="E317" s="61"/>
      <c r="F317" s="53" t="s">
        <v>3</v>
      </c>
      <c r="G317" s="53" t="s">
        <v>465</v>
      </c>
      <c r="H317" s="53">
        <f>D12*3</f>
        <v>15</v>
      </c>
      <c r="I317" s="53"/>
      <c r="J317" s="56"/>
      <c r="K317" s="57"/>
      <c r="L317" s="58"/>
      <c r="M317" s="6"/>
    </row>
    <row r="318" spans="1:13" ht="39.950000000000003" customHeight="1" thickTop="1" thickBot="1" x14ac:dyDescent="0.3">
      <c r="A318" s="6"/>
      <c r="B318" s="53">
        <f t="shared" si="20"/>
        <v>10</v>
      </c>
      <c r="C318" s="61" t="s">
        <v>60</v>
      </c>
      <c r="D318" s="61"/>
      <c r="E318" s="61"/>
      <c r="F318" s="53" t="s">
        <v>3</v>
      </c>
      <c r="G318" s="53" t="s">
        <v>465</v>
      </c>
      <c r="H318" s="53">
        <f>D12+2</f>
        <v>7</v>
      </c>
      <c r="I318" s="53"/>
      <c r="J318" s="56"/>
      <c r="K318" s="57"/>
      <c r="L318" s="58"/>
      <c r="M318" s="6"/>
    </row>
    <row r="319" spans="1:13" ht="39.950000000000003" customHeight="1" thickTop="1" thickBot="1" x14ac:dyDescent="0.3">
      <c r="A319" s="6"/>
      <c r="B319" s="53">
        <f t="shared" si="20"/>
        <v>11</v>
      </c>
      <c r="C319" s="61" t="s">
        <v>152</v>
      </c>
      <c r="D319" s="61"/>
      <c r="E319" s="61" t="s">
        <v>70</v>
      </c>
      <c r="F319" s="53" t="s">
        <v>3</v>
      </c>
      <c r="G319" s="53" t="s">
        <v>465</v>
      </c>
      <c r="H319" s="53">
        <f>$D$12+3</f>
        <v>8</v>
      </c>
      <c r="I319" s="53"/>
      <c r="J319" s="56"/>
      <c r="K319" s="57"/>
      <c r="L319" s="58"/>
      <c r="M319" s="6"/>
    </row>
    <row r="320" spans="1:13" ht="39.950000000000003" customHeight="1" thickTop="1" thickBot="1" x14ac:dyDescent="0.3">
      <c r="A320" s="6"/>
      <c r="B320" s="53">
        <f t="shared" si="20"/>
        <v>12</v>
      </c>
      <c r="C320" s="54" t="s">
        <v>32</v>
      </c>
      <c r="D320" s="54"/>
      <c r="E320" s="54" t="s">
        <v>33</v>
      </c>
      <c r="F320" s="55" t="s">
        <v>3</v>
      </c>
      <c r="G320" s="53" t="s">
        <v>465</v>
      </c>
      <c r="H320" s="53">
        <f t="shared" ref="H320:H321" si="21">$D$12+3</f>
        <v>8</v>
      </c>
      <c r="I320" s="53"/>
      <c r="J320" s="56"/>
      <c r="K320" s="57"/>
      <c r="L320" s="58"/>
      <c r="M320" s="6"/>
    </row>
    <row r="321" spans="1:13" ht="39.950000000000003" customHeight="1" thickTop="1" thickBot="1" x14ac:dyDescent="0.3">
      <c r="A321" s="6"/>
      <c r="B321" s="53">
        <f t="shared" si="20"/>
        <v>13</v>
      </c>
      <c r="C321" s="54" t="s">
        <v>34</v>
      </c>
      <c r="D321" s="54"/>
      <c r="E321" s="54" t="s">
        <v>33</v>
      </c>
      <c r="F321" s="55" t="s">
        <v>3</v>
      </c>
      <c r="G321" s="53" t="s">
        <v>465</v>
      </c>
      <c r="H321" s="53">
        <f t="shared" si="21"/>
        <v>8</v>
      </c>
      <c r="I321" s="53"/>
      <c r="J321" s="56"/>
      <c r="K321" s="57"/>
      <c r="L321" s="58"/>
      <c r="M321" s="6"/>
    </row>
    <row r="322" spans="1:13" s="50" customFormat="1" ht="20.100000000000001" customHeight="1" thickTop="1" thickBot="1" x14ac:dyDescent="0.3">
      <c r="A322" s="6"/>
      <c r="B322" s="6"/>
      <c r="C322" s="34"/>
      <c r="D322" s="34"/>
      <c r="E322" s="34"/>
      <c r="F322" s="34"/>
      <c r="G322" s="35"/>
      <c r="H322" s="36"/>
      <c r="I322" s="34"/>
      <c r="J322" s="6"/>
      <c r="K322" s="6"/>
      <c r="L322" s="6"/>
      <c r="M322" s="6"/>
    </row>
    <row r="323" spans="1:13" s="50" customFormat="1" ht="20.100000000000001" customHeight="1" thickTop="1" thickBot="1" x14ac:dyDescent="0.3">
      <c r="A323" s="6"/>
      <c r="B323" s="6"/>
      <c r="C323" s="6"/>
      <c r="D323" s="6"/>
      <c r="E323" s="6"/>
      <c r="F323" s="6"/>
      <c r="G323" s="7"/>
      <c r="H323" s="29"/>
      <c r="I323" s="6"/>
      <c r="J323" s="6"/>
      <c r="K323" s="6"/>
      <c r="L323" s="6"/>
      <c r="M323" s="6"/>
    </row>
    <row r="324" spans="1:13" ht="20.100000000000001" customHeight="1" thickTop="1" thickBot="1" x14ac:dyDescent="0.3">
      <c r="A324" s="6"/>
      <c r="B324" s="15"/>
      <c r="C324" s="15"/>
      <c r="D324" s="15"/>
      <c r="E324" s="15"/>
      <c r="F324" s="15"/>
      <c r="G324" s="16"/>
      <c r="H324" s="32"/>
      <c r="I324" s="15"/>
      <c r="J324" s="17"/>
      <c r="K324" s="17"/>
      <c r="L324" s="15"/>
      <c r="M324" s="6"/>
    </row>
    <row r="325" spans="1:13" ht="20.100000000000001" customHeight="1" thickTop="1" thickBot="1" x14ac:dyDescent="0.25">
      <c r="A325" s="6"/>
      <c r="C325" s="46" t="s">
        <v>156</v>
      </c>
      <c r="D325" s="48" t="s">
        <v>182</v>
      </c>
      <c r="E325" s="49"/>
      <c r="F325" s="118"/>
      <c r="G325" s="118"/>
      <c r="H325" s="118"/>
      <c r="I325" s="118"/>
      <c r="J325" s="20"/>
      <c r="K325" s="20"/>
      <c r="M325" s="6"/>
    </row>
    <row r="326" spans="1:13" ht="20.100000000000001" customHeight="1" thickTop="1" x14ac:dyDescent="0.25">
      <c r="A326" s="14"/>
      <c r="C326" s="45"/>
      <c r="D326" s="44" t="s">
        <v>183</v>
      </c>
      <c r="E326" s="45"/>
      <c r="F326" s="116" t="s">
        <v>184</v>
      </c>
      <c r="G326" s="116"/>
      <c r="H326" s="116"/>
      <c r="I326" s="116"/>
      <c r="J326" s="20"/>
      <c r="K326" s="20"/>
      <c r="M326" s="18"/>
    </row>
    <row r="327" spans="1:13" ht="20.100000000000001" customHeight="1" x14ac:dyDescent="0.25">
      <c r="A327" s="19"/>
      <c r="C327" s="22"/>
      <c r="D327" s="22"/>
      <c r="E327" s="22"/>
      <c r="F327" s="39"/>
      <c r="G327" s="27"/>
      <c r="H327" s="23"/>
      <c r="I327" s="39"/>
      <c r="J327" s="20"/>
      <c r="K327" s="20"/>
      <c r="M327" s="21"/>
    </row>
    <row r="328" spans="1:13" ht="20.100000000000001" customHeight="1" x14ac:dyDescent="0.25">
      <c r="A328" s="19"/>
      <c r="C328" s="46" t="s">
        <v>160</v>
      </c>
      <c r="D328" s="47"/>
      <c r="E328" s="46"/>
      <c r="F328" s="119"/>
      <c r="G328" s="119"/>
      <c r="H328" s="119"/>
      <c r="I328" s="119"/>
      <c r="J328" s="20"/>
      <c r="K328" s="20"/>
      <c r="M328" s="21"/>
    </row>
    <row r="329" spans="1:13" ht="20.100000000000001" customHeight="1" x14ac:dyDescent="0.25">
      <c r="A329" s="19"/>
      <c r="B329"/>
      <c r="C329" s="45"/>
      <c r="D329" s="44" t="s">
        <v>183</v>
      </c>
      <c r="E329" s="44"/>
      <c r="F329" s="116" t="s">
        <v>184</v>
      </c>
      <c r="G329" s="116"/>
      <c r="H329" s="116"/>
      <c r="I329" s="116"/>
      <c r="J329" s="24"/>
      <c r="K329" s="24"/>
      <c r="L329"/>
      <c r="M329" s="21"/>
    </row>
    <row r="330" spans="1:13" ht="20.100000000000001" customHeight="1" thickBot="1" x14ac:dyDescent="0.3">
      <c r="A330" s="19"/>
      <c r="B330" s="25"/>
      <c r="C330" s="25"/>
      <c r="D330" s="25"/>
      <c r="E330" s="25"/>
      <c r="F330" s="25"/>
      <c r="G330" s="28"/>
      <c r="H330" s="33"/>
      <c r="I330" s="25"/>
      <c r="J330" s="26"/>
      <c r="K330" s="26"/>
      <c r="L330" s="25"/>
      <c r="M330" s="21"/>
    </row>
    <row r="331" spans="1:13" ht="13.5" thickTop="1" x14ac:dyDescent="0.25"/>
  </sheetData>
  <mergeCells count="121">
    <mergeCell ref="C302:G302"/>
    <mergeCell ref="H302:L302"/>
    <mergeCell ref="B2:C2"/>
    <mergeCell ref="D2:L2"/>
    <mergeCell ref="B3:C3"/>
    <mergeCell ref="D3:L3"/>
    <mergeCell ref="B4:C4"/>
    <mergeCell ref="D4:L4"/>
    <mergeCell ref="C67:G67"/>
    <mergeCell ref="C68:G68"/>
    <mergeCell ref="H67:L67"/>
    <mergeCell ref="H68:L68"/>
    <mergeCell ref="B47:G47"/>
    <mergeCell ref="H47:L47"/>
    <mergeCell ref="B8:C8"/>
    <mergeCell ref="D8:L8"/>
    <mergeCell ref="B9:C9"/>
    <mergeCell ref="D9:L9"/>
    <mergeCell ref="B10:C10"/>
    <mergeCell ref="D10:L10"/>
    <mergeCell ref="B5:C5"/>
    <mergeCell ref="D5:L5"/>
    <mergeCell ref="B6:C6"/>
    <mergeCell ref="D6:L6"/>
    <mergeCell ref="B7:C7"/>
    <mergeCell ref="D7:L7"/>
    <mergeCell ref="B17:L17"/>
    <mergeCell ref="B18:G18"/>
    <mergeCell ref="H18:L18"/>
    <mergeCell ref="B39:G39"/>
    <mergeCell ref="H39:L39"/>
    <mergeCell ref="B11:C11"/>
    <mergeCell ref="D11:L11"/>
    <mergeCell ref="B12:C12"/>
    <mergeCell ref="D12:L12"/>
    <mergeCell ref="B13:C13"/>
    <mergeCell ref="D13:L13"/>
    <mergeCell ref="B34:G34"/>
    <mergeCell ref="H34:L34"/>
    <mergeCell ref="B115:L115"/>
    <mergeCell ref="B120:L120"/>
    <mergeCell ref="B126:L126"/>
    <mergeCell ref="C127:G127"/>
    <mergeCell ref="H127:L127"/>
    <mergeCell ref="B91:L91"/>
    <mergeCell ref="C92:G92"/>
    <mergeCell ref="H92:L92"/>
    <mergeCell ref="C95:G95"/>
    <mergeCell ref="C109:G109"/>
    <mergeCell ref="H109:L109"/>
    <mergeCell ref="C110:G110"/>
    <mergeCell ref="H110:L110"/>
    <mergeCell ref="H95:L95"/>
    <mergeCell ref="C94:G94"/>
    <mergeCell ref="H94:L94"/>
    <mergeCell ref="F329:I329"/>
    <mergeCell ref="B308:L308"/>
    <mergeCell ref="F325:I325"/>
    <mergeCell ref="F326:I326"/>
    <mergeCell ref="B263:L263"/>
    <mergeCell ref="B264:L264"/>
    <mergeCell ref="B269:L269"/>
    <mergeCell ref="B274:L274"/>
    <mergeCell ref="C275:G275"/>
    <mergeCell ref="H275:L275"/>
    <mergeCell ref="B280:L280"/>
    <mergeCell ref="B281:L281"/>
    <mergeCell ref="B294:L294"/>
    <mergeCell ref="B299:L299"/>
    <mergeCell ref="C300:G300"/>
    <mergeCell ref="C276:G276"/>
    <mergeCell ref="C301:G301"/>
    <mergeCell ref="H301:L301"/>
    <mergeCell ref="C304:G304"/>
    <mergeCell ref="H304:L304"/>
    <mergeCell ref="C303:G303"/>
    <mergeCell ref="H303:L303"/>
    <mergeCell ref="F328:I328"/>
    <mergeCell ref="H276:L276"/>
    <mergeCell ref="B50:G50"/>
    <mergeCell ref="H50:L50"/>
    <mergeCell ref="B57:G57"/>
    <mergeCell ref="H57:L57"/>
    <mergeCell ref="B65:L65"/>
    <mergeCell ref="C66:G66"/>
    <mergeCell ref="H66:L66"/>
    <mergeCell ref="B99:L99"/>
    <mergeCell ref="C129:G129"/>
    <mergeCell ref="H129:L129"/>
    <mergeCell ref="B69:L69"/>
    <mergeCell ref="B72:L72"/>
    <mergeCell ref="B73:L73"/>
    <mergeCell ref="B81:L81"/>
    <mergeCell ref="B84:L84"/>
    <mergeCell ref="B88:L88"/>
    <mergeCell ref="C93:G93"/>
    <mergeCell ref="H93:L93"/>
    <mergeCell ref="B100:L100"/>
    <mergeCell ref="B103:L103"/>
    <mergeCell ref="B108:L108"/>
    <mergeCell ref="C128:G128"/>
    <mergeCell ref="H128:L128"/>
    <mergeCell ref="B114:L114"/>
    <mergeCell ref="H300:L300"/>
    <mergeCell ref="B242:L242"/>
    <mergeCell ref="B257:L257"/>
    <mergeCell ref="C258:G258"/>
    <mergeCell ref="H258:L258"/>
    <mergeCell ref="C259:G259"/>
    <mergeCell ref="H259:L259"/>
    <mergeCell ref="B146:L146"/>
    <mergeCell ref="B133:L133"/>
    <mergeCell ref="B134:L134"/>
    <mergeCell ref="B139:L139"/>
    <mergeCell ref="C140:G140"/>
    <mergeCell ref="H140:L140"/>
    <mergeCell ref="C141:G141"/>
    <mergeCell ref="H141:L141"/>
    <mergeCell ref="B145:L145"/>
    <mergeCell ref="B161:L161"/>
    <mergeCell ref="B249:L249"/>
  </mergeCells>
  <hyperlinks>
    <hyperlink ref="D117" r:id="rId1" xr:uid="{00000000-0004-0000-0000-000000000000}"/>
  </hyperlinks>
  <pageMargins left="0.7" right="0.7" top="0.75" bottom="0.75" header="0.3" footer="0.3"/>
  <pageSetup paperSize="9" scale="4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ИЛ_Технологии композитов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2019-06-17T11:31:18Z</dcterms:modified>
</cp:coreProperties>
</file>